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80" yWindow="675" windowWidth="15195" windowHeight="8160" firstSheet="3" activeTab="8"/>
  </bookViews>
  <sheets>
    <sheet name="Entries" sheetId="1" r:id="rId1"/>
    <sheet name="Results" sheetId="31" r:id="rId2"/>
    <sheet name="Field Expanded (HJ &amp;TJ)" sheetId="23" r:id="rId3"/>
    <sheet name="Field Expanded (HJ &amp; PV)" sheetId="40" r:id="rId4"/>
    <sheet name="Field Expanded (Throws)" sheetId="41" r:id="rId5"/>
    <sheet name="Individual Results" sheetId="35" r:id="rId6"/>
    <sheet name="Cert Track &lt; 400m" sheetId="36" r:id="rId7"/>
    <sheet name="Cert Track &gt; 400m" sheetId="37" r:id="rId8"/>
    <sheet name="Cert Field Distance" sheetId="39" r:id="rId9"/>
  </sheets>
  <calcPr calcId="125725"/>
</workbook>
</file>

<file path=xl/calcChain.xml><?xml version="1.0" encoding="utf-8"?>
<calcChain xmlns="http://schemas.openxmlformats.org/spreadsheetml/2006/main">
  <c r="E71" i="31"/>
  <c r="C82"/>
  <c r="D82"/>
  <c r="E82"/>
  <c r="H82" s="1"/>
  <c r="I82" s="1"/>
  <c r="C83"/>
  <c r="D83"/>
  <c r="E83"/>
  <c r="H83" s="1"/>
  <c r="I83" s="1"/>
  <c r="C84"/>
  <c r="D84"/>
  <c r="E84"/>
  <c r="H84" s="1"/>
  <c r="I84" s="1"/>
  <c r="E131"/>
  <c r="H131" s="1"/>
  <c r="I131" s="1"/>
  <c r="D131"/>
  <c r="C131"/>
  <c r="E130"/>
  <c r="I130" s="1"/>
  <c r="D130"/>
  <c r="C130"/>
  <c r="E129"/>
  <c r="H129" s="1"/>
  <c r="I129" s="1"/>
  <c r="D129"/>
  <c r="C129"/>
  <c r="E128"/>
  <c r="H128" s="1"/>
  <c r="I128" s="1"/>
  <c r="D128"/>
  <c r="C128"/>
  <c r="E127"/>
  <c r="H127" s="1"/>
  <c r="I127" s="1"/>
  <c r="D127"/>
  <c r="C127"/>
  <c r="E126"/>
  <c r="H126" s="1"/>
  <c r="I126" s="1"/>
  <c r="D126"/>
  <c r="C126"/>
  <c r="E125"/>
  <c r="H125" s="1"/>
  <c r="I125" s="1"/>
  <c r="D125"/>
  <c r="C125"/>
  <c r="E124"/>
  <c r="H124" s="1"/>
  <c r="I124" s="1"/>
  <c r="D124"/>
  <c r="C124"/>
  <c r="E123"/>
  <c r="H123" s="1"/>
  <c r="I123" s="1"/>
  <c r="D123"/>
  <c r="C123"/>
  <c r="E119"/>
  <c r="H119" s="1"/>
  <c r="I119" s="1"/>
  <c r="D119"/>
  <c r="C119"/>
  <c r="E118"/>
  <c r="H118" s="1"/>
  <c r="I118" s="1"/>
  <c r="D118"/>
  <c r="C118"/>
  <c r="E117"/>
  <c r="H117" s="1"/>
  <c r="I117" s="1"/>
  <c r="D117"/>
  <c r="C117"/>
  <c r="E116"/>
  <c r="H116" s="1"/>
  <c r="I116" s="1"/>
  <c r="D116"/>
  <c r="C116"/>
  <c r="E115"/>
  <c r="H115" s="1"/>
  <c r="I115" s="1"/>
  <c r="D115"/>
  <c r="C115"/>
  <c r="E114"/>
  <c r="H114" s="1"/>
  <c r="I114" s="1"/>
  <c r="D114"/>
  <c r="C114"/>
  <c r="E113"/>
  <c r="H113" s="1"/>
  <c r="I113" s="1"/>
  <c r="D113"/>
  <c r="C113"/>
  <c r="E112"/>
  <c r="H112" s="1"/>
  <c r="I112" s="1"/>
  <c r="D112"/>
  <c r="C112"/>
  <c r="E111"/>
  <c r="H111" s="1"/>
  <c r="I111" s="1"/>
  <c r="D111"/>
  <c r="C111"/>
  <c r="E101"/>
  <c r="H101" s="1"/>
  <c r="I101" s="1"/>
  <c r="E102"/>
  <c r="H102" s="1"/>
  <c r="I102" s="1"/>
  <c r="E103"/>
  <c r="H103" s="1"/>
  <c r="I103" s="1"/>
  <c r="E104"/>
  <c r="H104" s="1"/>
  <c r="I104" s="1"/>
  <c r="E105"/>
  <c r="H105" s="1"/>
  <c r="I105" s="1"/>
  <c r="E106"/>
  <c r="H106" s="1"/>
  <c r="I106" s="1"/>
  <c r="E107"/>
  <c r="H107" s="1"/>
  <c r="I107" s="1"/>
  <c r="E108"/>
  <c r="H108" s="1"/>
  <c r="I108" s="1"/>
  <c r="D101"/>
  <c r="D102"/>
  <c r="D103"/>
  <c r="D104"/>
  <c r="D105"/>
  <c r="D106"/>
  <c r="D107"/>
  <c r="D108"/>
  <c r="C101"/>
  <c r="C102"/>
  <c r="C103"/>
  <c r="C104"/>
  <c r="C105"/>
  <c r="C106"/>
  <c r="C107"/>
  <c r="C108"/>
  <c r="E100"/>
  <c r="H100" s="1"/>
  <c r="I100" s="1"/>
  <c r="D100"/>
  <c r="C100"/>
  <c r="C96"/>
  <c r="D96"/>
  <c r="E96"/>
  <c r="E5" i="41" l="1"/>
  <c r="L5" s="1"/>
  <c r="M5" s="1"/>
  <c r="D5"/>
  <c r="C5"/>
  <c r="E7"/>
  <c r="L7" s="1"/>
  <c r="M7" s="1"/>
  <c r="D7"/>
  <c r="C7"/>
  <c r="E6"/>
  <c r="L6" s="1"/>
  <c r="M6" s="1"/>
  <c r="D6"/>
  <c r="C6"/>
  <c r="E4"/>
  <c r="L4" s="1"/>
  <c r="M4" s="1"/>
  <c r="D4"/>
  <c r="C4"/>
  <c r="E5" i="40"/>
  <c r="M5" s="1"/>
  <c r="N5" s="1"/>
  <c r="D5"/>
  <c r="C5"/>
  <c r="E4"/>
  <c r="M4" s="1"/>
  <c r="N4" s="1"/>
  <c r="D4"/>
  <c r="C4"/>
  <c r="B23" i="39" l="1"/>
  <c r="B21"/>
  <c r="B19"/>
  <c r="B17"/>
  <c r="B15"/>
  <c r="B13"/>
  <c r="B23" i="37"/>
  <c r="B21"/>
  <c r="B19"/>
  <c r="B17"/>
  <c r="B15"/>
  <c r="B13"/>
  <c r="B13" i="36"/>
  <c r="B23"/>
  <c r="B21"/>
  <c r="B19"/>
  <c r="B17"/>
  <c r="B15"/>
  <c r="E7" i="23" l="1"/>
  <c r="T7" s="1"/>
  <c r="U7" s="1"/>
  <c r="D7"/>
  <c r="C7"/>
  <c r="E6"/>
  <c r="T6" s="1"/>
  <c r="U6" s="1"/>
  <c r="D6"/>
  <c r="C6"/>
  <c r="E5"/>
  <c r="T5" s="1"/>
  <c r="U5" s="1"/>
  <c r="D5"/>
  <c r="C5"/>
  <c r="E4"/>
  <c r="T4" s="1"/>
  <c r="U4" s="1"/>
  <c r="D4"/>
  <c r="C4"/>
  <c r="E11"/>
  <c r="T11" s="1"/>
  <c r="U11" s="1"/>
  <c r="D11"/>
  <c r="C11"/>
  <c r="E10"/>
  <c r="T10" s="1"/>
  <c r="U10" s="1"/>
  <c r="D10"/>
  <c r="C10"/>
  <c r="E9"/>
  <c r="T9" s="1"/>
  <c r="U9" s="1"/>
  <c r="D9"/>
  <c r="C9"/>
  <c r="E8"/>
  <c r="T8" s="1"/>
  <c r="U8" s="1"/>
  <c r="D8"/>
  <c r="C8"/>
  <c r="E91" i="31" l="1"/>
  <c r="H91" s="1"/>
  <c r="I91" s="1"/>
  <c r="D91"/>
  <c r="C91"/>
  <c r="E81"/>
  <c r="H81" s="1"/>
  <c r="I81" s="1"/>
  <c r="D81"/>
  <c r="C81"/>
  <c r="E80"/>
  <c r="H80" s="1"/>
  <c r="I80" s="1"/>
  <c r="D80"/>
  <c r="C80"/>
  <c r="E79"/>
  <c r="H79" s="1"/>
  <c r="I79" s="1"/>
  <c r="D79"/>
  <c r="C79"/>
  <c r="E78"/>
  <c r="H78" s="1"/>
  <c r="I78" s="1"/>
  <c r="D78"/>
  <c r="C78"/>
  <c r="E77"/>
  <c r="H77" s="1"/>
  <c r="I77" s="1"/>
  <c r="D77"/>
  <c r="C77"/>
  <c r="E76"/>
  <c r="H76" s="1"/>
  <c r="I76" s="1"/>
  <c r="D76"/>
  <c r="C76"/>
  <c r="E75"/>
  <c r="H75" s="1"/>
  <c r="I75" s="1"/>
  <c r="D75"/>
  <c r="C75"/>
  <c r="E74"/>
  <c r="H74" s="1"/>
  <c r="I74" s="1"/>
  <c r="D74"/>
  <c r="C74"/>
  <c r="E73"/>
  <c r="H73" s="1"/>
  <c r="I73" s="1"/>
  <c r="D73"/>
  <c r="C73"/>
  <c r="E72"/>
  <c r="H72" s="1"/>
  <c r="I72" s="1"/>
  <c r="D72"/>
  <c r="C72"/>
  <c r="E63"/>
  <c r="H63" s="1"/>
  <c r="I63" s="1"/>
  <c r="D63"/>
  <c r="C63"/>
  <c r="E62"/>
  <c r="H62" s="1"/>
  <c r="I62" s="1"/>
  <c r="D62"/>
  <c r="C62"/>
  <c r="E61"/>
  <c r="H61" s="1"/>
  <c r="I61" s="1"/>
  <c r="D61"/>
  <c r="C61"/>
  <c r="E60"/>
  <c r="H60" s="1"/>
  <c r="I60" s="1"/>
  <c r="D60"/>
  <c r="C60"/>
  <c r="E59"/>
  <c r="H59" s="1"/>
  <c r="I59" s="1"/>
  <c r="D59"/>
  <c r="C59"/>
  <c r="E58"/>
  <c r="H58" s="1"/>
  <c r="I58" s="1"/>
  <c r="D58"/>
  <c r="C58"/>
  <c r="E57"/>
  <c r="H57" s="1"/>
  <c r="I57" s="1"/>
  <c r="D57"/>
  <c r="C57"/>
  <c r="E50"/>
  <c r="H50" s="1"/>
  <c r="I50" s="1"/>
  <c r="D50"/>
  <c r="C50"/>
  <c r="E49"/>
  <c r="H49" s="1"/>
  <c r="I49" s="1"/>
  <c r="D49"/>
  <c r="C49"/>
  <c r="E48"/>
  <c r="H48" s="1"/>
  <c r="I48" s="1"/>
  <c r="D48"/>
  <c r="C48"/>
  <c r="E47"/>
  <c r="H47" s="1"/>
  <c r="I47" s="1"/>
  <c r="D47"/>
  <c r="C47"/>
  <c r="E46"/>
  <c r="H46" s="1"/>
  <c r="I46" s="1"/>
  <c r="D46"/>
  <c r="C46"/>
  <c r="E45"/>
  <c r="H45" s="1"/>
  <c r="I45" s="1"/>
  <c r="D45"/>
  <c r="C45"/>
  <c r="E40"/>
  <c r="H40" s="1"/>
  <c r="I40" s="1"/>
  <c r="D40"/>
  <c r="C40"/>
  <c r="E39"/>
  <c r="H39" s="1"/>
  <c r="I39" s="1"/>
  <c r="D39"/>
  <c r="C39"/>
  <c r="E30"/>
  <c r="H30" s="1"/>
  <c r="I30" s="1"/>
  <c r="D30"/>
  <c r="C30"/>
  <c r="E29"/>
  <c r="H29" s="1"/>
  <c r="I29" s="1"/>
  <c r="D29"/>
  <c r="C29"/>
  <c r="E28"/>
  <c r="H28" s="1"/>
  <c r="I28" s="1"/>
  <c r="D28"/>
  <c r="C28"/>
  <c r="E27"/>
  <c r="H27" s="1"/>
  <c r="I27" s="1"/>
  <c r="D27"/>
  <c r="C27"/>
  <c r="E26"/>
  <c r="H26" s="1"/>
  <c r="I26" s="1"/>
  <c r="D26"/>
  <c r="C26"/>
  <c r="E25"/>
  <c r="H25" s="1"/>
  <c r="I25" s="1"/>
  <c r="D25"/>
  <c r="C25"/>
  <c r="E24"/>
  <c r="H24" s="1"/>
  <c r="I24" s="1"/>
  <c r="D24"/>
  <c r="C24"/>
  <c r="E19"/>
  <c r="H19" s="1"/>
  <c r="I19" s="1"/>
  <c r="D19"/>
  <c r="C19"/>
  <c r="E18"/>
  <c r="H18" s="1"/>
  <c r="I18" s="1"/>
  <c r="D18"/>
  <c r="C18"/>
  <c r="E17"/>
  <c r="H17" s="1"/>
  <c r="I17" s="1"/>
  <c r="D17"/>
  <c r="C17"/>
  <c r="E16"/>
  <c r="H16" s="1"/>
  <c r="I16" s="1"/>
  <c r="D16"/>
  <c r="C16"/>
  <c r="E15"/>
  <c r="H15" s="1"/>
  <c r="I15" s="1"/>
  <c r="D15"/>
  <c r="C15"/>
  <c r="E14"/>
  <c r="H14" s="1"/>
  <c r="I14" s="1"/>
  <c r="D14"/>
  <c r="C14"/>
  <c r="C37" l="1"/>
  <c r="E95" l="1"/>
  <c r="D95"/>
  <c r="C95"/>
  <c r="E90"/>
  <c r="H90" s="1"/>
  <c r="I90" s="1"/>
  <c r="D90"/>
  <c r="C90"/>
  <c r="E89"/>
  <c r="H89" s="1"/>
  <c r="I89" s="1"/>
  <c r="D89"/>
  <c r="C89"/>
  <c r="E88"/>
  <c r="H88" s="1"/>
  <c r="I88" s="1"/>
  <c r="D88"/>
  <c r="C88"/>
  <c r="H71"/>
  <c r="I71" s="1"/>
  <c r="D71"/>
  <c r="C71"/>
  <c r="E70"/>
  <c r="H70" s="1"/>
  <c r="I70" s="1"/>
  <c r="D70"/>
  <c r="C70"/>
  <c r="E69"/>
  <c r="H69" s="1"/>
  <c r="I69" s="1"/>
  <c r="D69"/>
  <c r="C69"/>
  <c r="E68"/>
  <c r="H68" s="1"/>
  <c r="I68" s="1"/>
  <c r="D68"/>
  <c r="C68"/>
  <c r="E67"/>
  <c r="H67" s="1"/>
  <c r="I67" s="1"/>
  <c r="D67"/>
  <c r="C67"/>
  <c r="E66"/>
  <c r="H66" s="1"/>
  <c r="I66" s="1"/>
  <c r="D66"/>
  <c r="C66"/>
  <c r="E38"/>
  <c r="H38" s="1"/>
  <c r="I38" s="1"/>
  <c r="D38"/>
  <c r="C38"/>
  <c r="E37"/>
  <c r="H37" s="1"/>
  <c r="I37" s="1"/>
  <c r="D37"/>
  <c r="E36"/>
  <c r="H36" s="1"/>
  <c r="I36" s="1"/>
  <c r="D36"/>
  <c r="C36"/>
  <c r="E35"/>
  <c r="H35" s="1"/>
  <c r="I35" s="1"/>
  <c r="D35"/>
  <c r="C35"/>
  <c r="E9"/>
  <c r="D9"/>
  <c r="C9"/>
  <c r="E8"/>
  <c r="D8"/>
  <c r="C8"/>
  <c r="E7"/>
  <c r="D7"/>
  <c r="C7"/>
  <c r="E6"/>
  <c r="D6"/>
  <c r="C6"/>
  <c r="E5"/>
  <c r="D5"/>
  <c r="C5"/>
  <c r="E4"/>
  <c r="D4"/>
  <c r="C4"/>
  <c r="E3"/>
  <c r="D3"/>
  <c r="C3"/>
  <c r="H96" l="1"/>
  <c r="I96" s="1"/>
  <c r="H95"/>
  <c r="I95" s="1"/>
  <c r="H9"/>
  <c r="I9" s="1"/>
  <c r="H8"/>
  <c r="I8" s="1"/>
  <c r="H7"/>
  <c r="I7" s="1"/>
  <c r="H6"/>
  <c r="I6" s="1"/>
  <c r="H5"/>
  <c r="I5" s="1"/>
  <c r="H4"/>
  <c r="I4" s="1"/>
  <c r="H3"/>
  <c r="I3" s="1"/>
</calcChain>
</file>

<file path=xl/sharedStrings.xml><?xml version="1.0" encoding="utf-8"?>
<sst xmlns="http://schemas.openxmlformats.org/spreadsheetml/2006/main" count="1090" uniqueCount="228">
  <si>
    <t>Number</t>
  </si>
  <si>
    <t>Name</t>
  </si>
  <si>
    <t>Club</t>
  </si>
  <si>
    <t>Category</t>
  </si>
  <si>
    <t>UCC</t>
  </si>
  <si>
    <t>CIT</t>
  </si>
  <si>
    <t>Guest</t>
  </si>
  <si>
    <t>M</t>
  </si>
  <si>
    <t>F</t>
  </si>
  <si>
    <t>Time</t>
  </si>
  <si>
    <t>Points</t>
  </si>
  <si>
    <t>Grade</t>
  </si>
  <si>
    <t>Distance</t>
  </si>
  <si>
    <t>Event</t>
  </si>
  <si>
    <t>200m</t>
  </si>
  <si>
    <t>LJ</t>
  </si>
  <si>
    <t>No</t>
  </si>
  <si>
    <t>Cat</t>
  </si>
  <si>
    <t>3000m</t>
  </si>
  <si>
    <t>R1</t>
  </si>
  <si>
    <t>R2</t>
  </si>
  <si>
    <t>R3</t>
  </si>
  <si>
    <t>Long Jump (Men)</t>
  </si>
  <si>
    <t>800m</t>
  </si>
  <si>
    <t>HJ</t>
  </si>
  <si>
    <t>Height</t>
  </si>
  <si>
    <t>100m</t>
  </si>
  <si>
    <t>College</t>
  </si>
  <si>
    <t>JT</t>
  </si>
  <si>
    <t>Position</t>
  </si>
  <si>
    <t>Abbey Striders</t>
  </si>
  <si>
    <t>Athenry</t>
  </si>
  <si>
    <t>Awbeg Valley</t>
  </si>
  <si>
    <t>Ballincollig</t>
  </si>
  <si>
    <t>Ballymore Cobh</t>
  </si>
  <si>
    <t>Bandon</t>
  </si>
  <si>
    <t>Bantry</t>
  </si>
  <si>
    <t>Beara</t>
  </si>
  <si>
    <t>Belgooly</t>
  </si>
  <si>
    <t>Blarney Inniscarra</t>
  </si>
  <si>
    <t>Borrisokane</t>
  </si>
  <si>
    <t>Carbery Harriers</t>
  </si>
  <si>
    <t>Carraig na bhFear</t>
  </si>
  <si>
    <t>Carrigtohill</t>
  </si>
  <si>
    <t>Clonliffe Harriers</t>
  </si>
  <si>
    <t>Courcies</t>
  </si>
  <si>
    <t>Dohenys</t>
  </si>
  <si>
    <t>Donoughmore</t>
  </si>
  <si>
    <t>Dooneen</t>
  </si>
  <si>
    <t>Duhallow</t>
  </si>
  <si>
    <t>Eagle</t>
  </si>
  <si>
    <t>East Cork</t>
  </si>
  <si>
    <t>Ennis</t>
  </si>
  <si>
    <t>Fanahan McSweeney</t>
  </si>
  <si>
    <t>Farranfore</t>
  </si>
  <si>
    <t>Galtee Runners</t>
  </si>
  <si>
    <t>Grange Fermoy</t>
  </si>
  <si>
    <t>KIB North Clare</t>
  </si>
  <si>
    <t>Leevale</t>
  </si>
  <si>
    <t>Limerick</t>
  </si>
  <si>
    <t>Liscarroll</t>
  </si>
  <si>
    <t>Mallow</t>
  </si>
  <si>
    <t>Marian</t>
  </si>
  <si>
    <t>Midleton</t>
  </si>
  <si>
    <t>Millstreet</t>
  </si>
  <si>
    <t>MSB</t>
  </si>
  <si>
    <t>North Cork</t>
  </si>
  <si>
    <t>Old Abbey</t>
  </si>
  <si>
    <t>Riocht</t>
  </si>
  <si>
    <t>Rising Sun</t>
  </si>
  <si>
    <t>Riverstick Kinsale</t>
  </si>
  <si>
    <t>Skibbereen</t>
  </si>
  <si>
    <t>St Catherines</t>
  </si>
  <si>
    <t>St Finbarrs</t>
  </si>
  <si>
    <t>Templemore</t>
  </si>
  <si>
    <t>Thurles Crokes</t>
  </si>
  <si>
    <t>Togher</t>
  </si>
  <si>
    <t>Tracton</t>
  </si>
  <si>
    <t>Tralee Harriers</t>
  </si>
  <si>
    <t>Waterford</t>
  </si>
  <si>
    <t>West Muskerry</t>
  </si>
  <si>
    <t>West Waterford</t>
  </si>
  <si>
    <t>Youghal</t>
  </si>
  <si>
    <t>Spa Muckross</t>
  </si>
  <si>
    <t>Ferrybank</t>
  </si>
  <si>
    <t>100m Race 1</t>
  </si>
  <si>
    <t>100m Race 2</t>
  </si>
  <si>
    <t>100m Race 3</t>
  </si>
  <si>
    <t>200m Race 1</t>
  </si>
  <si>
    <t>200m Race 2</t>
  </si>
  <si>
    <t>200m Race 3</t>
  </si>
  <si>
    <t>800m Race 1</t>
  </si>
  <si>
    <t>800m Race 2</t>
  </si>
  <si>
    <t xml:space="preserve">High Jump </t>
  </si>
  <si>
    <t xml:space="preserve">Javelin </t>
  </si>
  <si>
    <t>In association with</t>
  </si>
  <si>
    <t>Affiliated to the AAI</t>
  </si>
  <si>
    <t>Competition:</t>
  </si>
  <si>
    <t>Venue:</t>
  </si>
  <si>
    <t>Date:</t>
  </si>
  <si>
    <t>Grade:</t>
  </si>
  <si>
    <t>Points:</t>
  </si>
  <si>
    <t>Time:</t>
  </si>
  <si>
    <t>Event:</t>
  </si>
  <si>
    <t>Club:</t>
  </si>
  <si>
    <t>Name:</t>
  </si>
  <si>
    <t>Certificate of Performance</t>
  </si>
  <si>
    <t>Cork County Athletics Board</t>
  </si>
  <si>
    <t>Gold</t>
  </si>
  <si>
    <t>Distance (m):</t>
  </si>
  <si>
    <t>County League Round X</t>
  </si>
  <si>
    <t>-</t>
  </si>
  <si>
    <t>o</t>
  </si>
  <si>
    <t>xxx</t>
  </si>
  <si>
    <t>Clonmel</t>
  </si>
  <si>
    <t>GCH</t>
  </si>
  <si>
    <t>Gneeveguilla</t>
  </si>
  <si>
    <t>W</t>
  </si>
  <si>
    <t>R4</t>
  </si>
  <si>
    <t>R5</t>
  </si>
  <si>
    <t>R6</t>
  </si>
  <si>
    <t>Best</t>
  </si>
  <si>
    <t>Menapians</t>
  </si>
  <si>
    <t>Navy</t>
  </si>
  <si>
    <t>Nenagh</t>
  </si>
  <si>
    <t>Newport</t>
  </si>
  <si>
    <t>Tullamore Harriers</t>
  </si>
  <si>
    <t>SLOT</t>
  </si>
  <si>
    <t>Marathon Club</t>
  </si>
  <si>
    <t>Mourne Abbey Milers</t>
  </si>
  <si>
    <t>Dundrum</t>
  </si>
  <si>
    <t>Ilford AC</t>
  </si>
  <si>
    <t>Carrick on Suir</t>
  </si>
  <si>
    <t>St Abbans</t>
  </si>
  <si>
    <t>KCH</t>
  </si>
  <si>
    <t>Lios Tuathaill</t>
  </si>
  <si>
    <t>St Michaels</t>
  </si>
  <si>
    <t>Niamh Moore</t>
  </si>
  <si>
    <t>Chris Harrington</t>
  </si>
  <si>
    <t>Kevin Lynch</t>
  </si>
  <si>
    <t>Joe O Connor</t>
  </si>
  <si>
    <t>Joe Gough</t>
  </si>
  <si>
    <t>Paudie Barron</t>
  </si>
  <si>
    <t>St Josephs</t>
  </si>
  <si>
    <t>Tony Fogarty</t>
  </si>
  <si>
    <t>Patrick Hughes</t>
  </si>
  <si>
    <t>Andrea Bickerdike</t>
  </si>
  <si>
    <t>Danny Allen</t>
  </si>
  <si>
    <t>Stephen Holland</t>
  </si>
  <si>
    <t>Tom O Shea</t>
  </si>
  <si>
    <t>David Leonard</t>
  </si>
  <si>
    <t>Shona Heaslip</t>
  </si>
  <si>
    <t>Brendan Dennehy</t>
  </si>
  <si>
    <t>Trevor Cummins</t>
  </si>
  <si>
    <t>John Collins</t>
  </si>
  <si>
    <t>Michael Keane</t>
  </si>
  <si>
    <t>Liam O Brien</t>
  </si>
  <si>
    <t>Michael Deady</t>
  </si>
  <si>
    <t>Tony Stafford</t>
  </si>
  <si>
    <t>Dan Colbert</t>
  </si>
  <si>
    <t>Eoin McAuliffe</t>
  </si>
  <si>
    <t>West Limerick</t>
  </si>
  <si>
    <t>Damian Walsh</t>
  </si>
  <si>
    <t>Declan Guina</t>
  </si>
  <si>
    <t>Raymond Walsh</t>
  </si>
  <si>
    <t>Ronan Foley</t>
  </si>
  <si>
    <t>Ger O Shea</t>
  </si>
  <si>
    <t>Phil Healy</t>
  </si>
  <si>
    <t>Michelle Kenny</t>
  </si>
  <si>
    <t>Luke Ring</t>
  </si>
  <si>
    <t>Marian Lyons</t>
  </si>
  <si>
    <t>Jerry O Mahony</t>
  </si>
  <si>
    <t>Kenneth Malone</t>
  </si>
  <si>
    <t>Jerry O Riordan</t>
  </si>
  <si>
    <t>Adrian Jackman</t>
  </si>
  <si>
    <t>David Kavanagh</t>
  </si>
  <si>
    <t>Peter Hanrahan</t>
  </si>
  <si>
    <t>John Corr</t>
  </si>
  <si>
    <t>Tim Crowley</t>
  </si>
  <si>
    <t>Harry O Brien</t>
  </si>
  <si>
    <t>Mel O Callaghan</t>
  </si>
  <si>
    <t>Kevin Geary</t>
  </si>
  <si>
    <t>Shane O Rahilly</t>
  </si>
  <si>
    <t>David McDonnald</t>
  </si>
  <si>
    <t>Ian Tivy</t>
  </si>
  <si>
    <t>Anthony Jackson</t>
  </si>
  <si>
    <t>James McCarthy</t>
  </si>
  <si>
    <t>Rebekah O Connell</t>
  </si>
  <si>
    <t>Craig Harrington</t>
  </si>
  <si>
    <t>Jessica Neville</t>
  </si>
  <si>
    <t>Jonathan Hilliard</t>
  </si>
  <si>
    <t>Des Feeney</t>
  </si>
  <si>
    <t>Andreas Purrmawn</t>
  </si>
  <si>
    <t>Dawn Lynch</t>
  </si>
  <si>
    <t>Iveragh</t>
  </si>
  <si>
    <t>Carmel Crowley</t>
  </si>
  <si>
    <t>Denis Coughlan</t>
  </si>
  <si>
    <t>Finbarr O Dwyer</t>
  </si>
  <si>
    <t>Wesley Oliveira</t>
  </si>
  <si>
    <t>Maurice Cahill</t>
  </si>
  <si>
    <t>Clodagh Galvin</t>
  </si>
  <si>
    <t>Owen Ryan</t>
  </si>
  <si>
    <t>Carol Finn</t>
  </si>
  <si>
    <t>Halyley Fitzgerald</t>
  </si>
  <si>
    <t>Kiann Falvey</t>
  </si>
  <si>
    <t>Shane O'Sullivan</t>
  </si>
  <si>
    <t>Mary Fitzgerald</t>
  </si>
  <si>
    <t>Billy Cronin</t>
  </si>
  <si>
    <t>Ian O'Sullivan</t>
  </si>
  <si>
    <t>Thomas Mc Carthy</t>
  </si>
  <si>
    <t>Barry Upton</t>
  </si>
  <si>
    <t>Wind: + 2.1 m/s</t>
  </si>
  <si>
    <t>Wind: + 3.7 m/s</t>
  </si>
  <si>
    <t>No Number</t>
  </si>
  <si>
    <t>Somewhere</t>
  </si>
  <si>
    <t>800m Race 3</t>
  </si>
  <si>
    <t>Batt Kearney</t>
  </si>
  <si>
    <t xml:space="preserve">3000m </t>
  </si>
  <si>
    <t>Wind: + 1.5 m/s</t>
  </si>
  <si>
    <t>Wind: + 1.2 m/s</t>
  </si>
  <si>
    <t>Wind: + 1.1 m/s</t>
  </si>
  <si>
    <t>xxo</t>
  </si>
  <si>
    <t>xo</t>
  </si>
  <si>
    <t>Platinum</t>
  </si>
  <si>
    <t>Diamond</t>
  </si>
  <si>
    <t>Silver</t>
  </si>
  <si>
    <t>Bronze</t>
  </si>
  <si>
    <t>Dave O Keeffe</t>
  </si>
</sst>
</file>

<file path=xl/styles.xml><?xml version="1.0" encoding="utf-8"?>
<styleSheet xmlns="http://schemas.openxmlformats.org/spreadsheetml/2006/main">
  <numFmts count="3">
    <numFmt numFmtId="164" formatCode="m:ss.0"/>
    <numFmt numFmtId="165" formatCode="0.0"/>
    <numFmt numFmtId="166" formatCode="m:ss.00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color rgb="FF222222"/>
      <name val="Arial"/>
      <family val="2"/>
    </font>
    <font>
      <b/>
      <sz val="14"/>
      <color theme="1"/>
      <name val="Calibri"/>
      <family val="2"/>
      <scheme val="minor"/>
    </font>
    <font>
      <sz val="20"/>
      <name val="Verdana"/>
      <family val="2"/>
    </font>
    <font>
      <sz val="16"/>
      <name val="Verdana"/>
      <family val="2"/>
    </font>
    <font>
      <i/>
      <sz val="10"/>
      <name val="Verdana"/>
      <family val="2"/>
    </font>
    <font>
      <b/>
      <sz val="20"/>
      <name val="Verdana"/>
      <family val="2"/>
    </font>
    <font>
      <b/>
      <i/>
      <sz val="20"/>
      <name val="Verdana"/>
      <family val="2"/>
    </font>
    <font>
      <i/>
      <sz val="20"/>
      <name val="Verdana"/>
      <family val="2"/>
    </font>
    <font>
      <sz val="22"/>
      <name val="Verdana"/>
      <family val="2"/>
    </font>
    <font>
      <sz val="10"/>
      <color indexed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" fillId="0" borderId="0"/>
  </cellStyleXfs>
  <cellXfs count="102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6" fillId="0" borderId="1" xfId="0" applyFont="1" applyBorder="1"/>
    <xf numFmtId="165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65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2" fontId="6" fillId="0" borderId="1" xfId="0" quotePrefix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2"/>
    <xf numFmtId="0" fontId="2" fillId="0" borderId="0" xfId="2" applyFont="1"/>
    <xf numFmtId="0" fontId="10" fillId="0" borderId="0" xfId="2" applyFont="1" applyBorder="1"/>
    <xf numFmtId="0" fontId="2" fillId="0" borderId="0" xfId="2"/>
    <xf numFmtId="0" fontId="2" fillId="0" borderId="0" xfId="2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2" fontId="6" fillId="0" borderId="0" xfId="0" quotePrefix="1" applyNumberFormat="1" applyFont="1" applyBorder="1" applyAlignment="1">
      <alignment horizontal="center"/>
    </xf>
    <xf numFmtId="0" fontId="6" fillId="0" borderId="0" xfId="0" quotePrefix="1" applyFont="1" applyBorder="1"/>
    <xf numFmtId="0" fontId="6" fillId="0" borderId="0" xfId="1" applyFont="1"/>
    <xf numFmtId="0" fontId="6" fillId="0" borderId="0" xfId="1" applyFont="1" applyAlignment="1">
      <alignment horizontal="center"/>
    </xf>
    <xf numFmtId="0" fontId="11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/>
    <xf numFmtId="0" fontId="13" fillId="0" borderId="0" xfId="1" applyFont="1"/>
    <xf numFmtId="0" fontId="13" fillId="0" borderId="0" xfId="1" applyFont="1" applyAlignment="1">
      <alignment horizontal="center"/>
    </xf>
    <xf numFmtId="0" fontId="13" fillId="0" borderId="2" xfId="1" applyFont="1" applyBorder="1"/>
    <xf numFmtId="0" fontId="13" fillId="0" borderId="3" xfId="1" applyFont="1" applyBorder="1"/>
    <xf numFmtId="0" fontId="13" fillId="0" borderId="4" xfId="1" applyFont="1" applyBorder="1"/>
    <xf numFmtId="0" fontId="15" fillId="0" borderId="6" xfId="1" applyFont="1" applyBorder="1" applyAlignment="1">
      <alignment horizontal="right"/>
    </xf>
    <xf numFmtId="0" fontId="13" fillId="0" borderId="5" xfId="1" applyFont="1" applyBorder="1"/>
    <xf numFmtId="0" fontId="13" fillId="0" borderId="0" xfId="1" applyFont="1" applyBorder="1"/>
    <xf numFmtId="0" fontId="15" fillId="0" borderId="6" xfId="1" applyFont="1" applyBorder="1"/>
    <xf numFmtId="0" fontId="13" fillId="0" borderId="6" xfId="1" applyFont="1" applyBorder="1" applyAlignment="1">
      <alignment horizontal="right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/>
    <xf numFmtId="0" fontId="6" fillId="0" borderId="6" xfId="1" applyFont="1" applyBorder="1" applyAlignment="1">
      <alignment horizontal="right"/>
    </xf>
    <xf numFmtId="0" fontId="6" fillId="0" borderId="6" xfId="1" applyFont="1" applyBorder="1" applyAlignment="1">
      <alignment horizontal="center"/>
    </xf>
    <xf numFmtId="0" fontId="6" fillId="0" borderId="5" xfId="1" applyFont="1" applyBorder="1"/>
    <xf numFmtId="0" fontId="6" fillId="0" borderId="0" xfId="1" applyFont="1" applyBorder="1"/>
    <xf numFmtId="0" fontId="14" fillId="0" borderId="0" xfId="1" applyFont="1" applyAlignment="1">
      <alignment horizontal="center"/>
    </xf>
    <xf numFmtId="0" fontId="14" fillId="0" borderId="7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6" fillId="0" borderId="9" xfId="1" applyFont="1" applyBorder="1"/>
    <xf numFmtId="0" fontId="6" fillId="0" borderId="0" xfId="1" applyFont="1" applyAlignment="1"/>
    <xf numFmtId="0" fontId="17" fillId="0" borderId="0" xfId="1" applyFont="1" applyAlignment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8" fillId="0" borderId="0" xfId="1" applyFont="1"/>
    <xf numFmtId="0" fontId="6" fillId="0" borderId="1" xfId="0" quotePrefix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0" xfId="2" applyFo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2" fontId="6" fillId="3" borderId="1" xfId="0" applyNumberFormat="1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2" fontId="6" fillId="4" borderId="1" xfId="0" applyNumberFormat="1" applyFont="1" applyFill="1" applyBorder="1" applyAlignment="1">
      <alignment horizontal="center"/>
    </xf>
    <xf numFmtId="166" fontId="6" fillId="4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2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2" fontId="6" fillId="5" borderId="1" xfId="0" applyNumberFormat="1" applyFont="1" applyFill="1" applyBorder="1" applyAlignment="1">
      <alignment horizontal="center"/>
    </xf>
    <xf numFmtId="166" fontId="6" fillId="5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/>
    <xf numFmtId="166" fontId="6" fillId="6" borderId="1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2" fontId="14" fillId="0" borderId="0" xfId="1" applyNumberFormat="1" applyFont="1" applyBorder="1" applyAlignment="1">
      <alignment horizontal="center"/>
    </xf>
    <xf numFmtId="2" fontId="14" fillId="0" borderId="5" xfId="1" applyNumberFormat="1" applyFont="1" applyBorder="1" applyAlignment="1">
      <alignment horizontal="center"/>
    </xf>
    <xf numFmtId="166" fontId="14" fillId="0" borderId="0" xfId="1" applyNumberFormat="1" applyFont="1" applyBorder="1" applyAlignment="1">
      <alignment horizontal="center"/>
    </xf>
    <xf numFmtId="166" fontId="14" fillId="0" borderId="5" xfId="1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66CCFF"/>
      <color rgb="FF99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0</xdr:row>
      <xdr:rowOff>19050</xdr:rowOff>
    </xdr:from>
    <xdr:ext cx="790575" cy="904875"/>
    <xdr:pic>
      <xdr:nvPicPr>
        <xdr:cNvPr id="2" name="Picture 3" descr="cork_c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7905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400050</xdr:colOff>
      <xdr:row>36</xdr:row>
      <xdr:rowOff>114300</xdr:rowOff>
    </xdr:from>
    <xdr:ext cx="857250" cy="942975"/>
    <xdr:pic>
      <xdr:nvPicPr>
        <xdr:cNvPr id="3" name="Picture 4" descr="Pictur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5943600"/>
          <a:ext cx="857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37</xdr:row>
      <xdr:rowOff>28575</xdr:rowOff>
    </xdr:from>
    <xdr:ext cx="1447800" cy="757218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28725" y="6019800"/>
          <a:ext cx="1447800" cy="7572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0</xdr:row>
      <xdr:rowOff>19050</xdr:rowOff>
    </xdr:from>
    <xdr:ext cx="790575" cy="904875"/>
    <xdr:pic>
      <xdr:nvPicPr>
        <xdr:cNvPr id="2" name="Picture 3" descr="cork_c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7905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400050</xdr:colOff>
      <xdr:row>36</xdr:row>
      <xdr:rowOff>114300</xdr:rowOff>
    </xdr:from>
    <xdr:ext cx="857250" cy="942975"/>
    <xdr:pic>
      <xdr:nvPicPr>
        <xdr:cNvPr id="3" name="Picture 4" descr="Pictur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5943600"/>
          <a:ext cx="857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37</xdr:row>
      <xdr:rowOff>28575</xdr:rowOff>
    </xdr:from>
    <xdr:ext cx="1447800" cy="757218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28725" y="6019800"/>
          <a:ext cx="1447800" cy="7572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19050</xdr:rowOff>
    </xdr:from>
    <xdr:to>
      <xdr:col>1</xdr:col>
      <xdr:colOff>1190625</xdr:colOff>
      <xdr:row>5</xdr:row>
      <xdr:rowOff>114300</xdr:rowOff>
    </xdr:to>
    <xdr:pic>
      <xdr:nvPicPr>
        <xdr:cNvPr id="2" name="Picture 3" descr="cork_c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33650" y="19050"/>
          <a:ext cx="7905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36</xdr:row>
      <xdr:rowOff>114300</xdr:rowOff>
    </xdr:from>
    <xdr:to>
      <xdr:col>0</xdr:col>
      <xdr:colOff>1257300</xdr:colOff>
      <xdr:row>41</xdr:row>
      <xdr:rowOff>95250</xdr:rowOff>
    </xdr:to>
    <xdr:pic>
      <xdr:nvPicPr>
        <xdr:cNvPr id="3" name="Picture 4" descr="Pictur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8096250"/>
          <a:ext cx="857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37</xdr:row>
      <xdr:rowOff>28575</xdr:rowOff>
    </xdr:from>
    <xdr:to>
      <xdr:col>2</xdr:col>
      <xdr:colOff>1457325</xdr:colOff>
      <xdr:row>40</xdr:row>
      <xdr:rowOff>147618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57625" y="8172450"/>
          <a:ext cx="1447800" cy="757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01"/>
  <sheetViews>
    <sheetView topLeftCell="A55" workbookViewId="0">
      <selection activeCell="G64" sqref="G64"/>
    </sheetView>
  </sheetViews>
  <sheetFormatPr defaultRowHeight="15.75"/>
  <cols>
    <col min="1" max="1" width="8.28515625" style="1" bestFit="1" customWidth="1"/>
    <col min="2" max="2" width="20.85546875" style="1" bestFit="1" customWidth="1"/>
    <col min="3" max="3" width="17.7109375" style="1" bestFit="1" customWidth="1"/>
    <col min="4" max="4" width="9.28515625" style="1" bestFit="1" customWidth="1"/>
    <col min="5" max="6" width="9.140625" style="1"/>
    <col min="7" max="7" width="22" style="2" bestFit="1" customWidth="1"/>
    <col min="8" max="8" width="9.140625" style="1"/>
    <col min="9" max="9" width="20.7109375" style="1" bestFit="1" customWidth="1"/>
    <col min="10" max="10" width="9.140625" style="1"/>
    <col min="11" max="11" width="2.85546875" style="1" bestFit="1" customWidth="1"/>
    <col min="12" max="16384" width="9.140625" style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I1" s="1" t="s">
        <v>30</v>
      </c>
      <c r="K1" s="1" t="s">
        <v>7</v>
      </c>
    </row>
    <row r="2" spans="1:11">
      <c r="A2" s="1">
        <v>401</v>
      </c>
      <c r="B2" s="74" t="s">
        <v>137</v>
      </c>
      <c r="C2" s="1" t="s">
        <v>4</v>
      </c>
      <c r="D2" s="1" t="s">
        <v>8</v>
      </c>
      <c r="I2" s="1" t="s">
        <v>31</v>
      </c>
      <c r="K2" s="1" t="s">
        <v>8</v>
      </c>
    </row>
    <row r="3" spans="1:11">
      <c r="A3" s="1">
        <v>402</v>
      </c>
      <c r="B3" s="74" t="s">
        <v>138</v>
      </c>
      <c r="C3" s="1" t="s">
        <v>58</v>
      </c>
      <c r="D3" s="1" t="s">
        <v>7</v>
      </c>
      <c r="I3" s="1" t="s">
        <v>31</v>
      </c>
    </row>
    <row r="4" spans="1:11">
      <c r="A4" s="1">
        <v>403</v>
      </c>
      <c r="B4" s="74" t="s">
        <v>139</v>
      </c>
      <c r="C4" s="1" t="s">
        <v>135</v>
      </c>
      <c r="D4" s="1" t="s">
        <v>7</v>
      </c>
      <c r="I4" s="1" t="s">
        <v>32</v>
      </c>
    </row>
    <row r="5" spans="1:11">
      <c r="A5" s="1">
        <v>404</v>
      </c>
      <c r="B5" s="74" t="s">
        <v>140</v>
      </c>
      <c r="C5" s="1" t="s">
        <v>68</v>
      </c>
      <c r="D5" s="1" t="s">
        <v>7</v>
      </c>
      <c r="I5" s="1" t="s">
        <v>33</v>
      </c>
    </row>
    <row r="6" spans="1:11">
      <c r="A6" s="1">
        <v>405</v>
      </c>
      <c r="B6" s="74" t="s">
        <v>141</v>
      </c>
      <c r="C6" s="1" t="s">
        <v>81</v>
      </c>
      <c r="D6" s="1" t="s">
        <v>7</v>
      </c>
      <c r="I6" s="1" t="s">
        <v>34</v>
      </c>
    </row>
    <row r="7" spans="1:11">
      <c r="A7" s="1">
        <v>406</v>
      </c>
      <c r="B7" s="74" t="s">
        <v>142</v>
      </c>
      <c r="C7" s="1" t="s">
        <v>143</v>
      </c>
      <c r="D7" s="1" t="s">
        <v>7</v>
      </c>
      <c r="I7" s="1" t="s">
        <v>35</v>
      </c>
    </row>
    <row r="8" spans="1:11">
      <c r="A8" s="1">
        <v>407</v>
      </c>
      <c r="B8" s="74" t="s">
        <v>144</v>
      </c>
      <c r="C8" s="1" t="s">
        <v>74</v>
      </c>
      <c r="D8" s="1" t="s">
        <v>7</v>
      </c>
      <c r="I8" s="1" t="s">
        <v>36</v>
      </c>
    </row>
    <row r="9" spans="1:11">
      <c r="A9" s="1">
        <v>408</v>
      </c>
      <c r="B9" s="74" t="s">
        <v>145</v>
      </c>
      <c r="C9" s="1" t="s">
        <v>75</v>
      </c>
      <c r="D9" s="1" t="s">
        <v>7</v>
      </c>
      <c r="I9" s="1" t="s">
        <v>37</v>
      </c>
    </row>
    <row r="10" spans="1:11">
      <c r="A10" s="1">
        <v>409</v>
      </c>
      <c r="B10" s="74" t="s">
        <v>146</v>
      </c>
      <c r="C10" s="1" t="s">
        <v>58</v>
      </c>
      <c r="D10" s="1" t="s">
        <v>8</v>
      </c>
      <c r="G10" s="28"/>
      <c r="H10" s="28"/>
      <c r="I10" s="1" t="s">
        <v>38</v>
      </c>
    </row>
    <row r="11" spans="1:11" ht="15.75" customHeight="1">
      <c r="A11" s="1">
        <v>410</v>
      </c>
      <c r="B11" s="74" t="s">
        <v>147</v>
      </c>
      <c r="C11" s="1" t="s">
        <v>35</v>
      </c>
      <c r="D11" s="1" t="s">
        <v>7</v>
      </c>
      <c r="G11" s="29"/>
      <c r="H11" s="27"/>
      <c r="I11" s="1" t="s">
        <v>39</v>
      </c>
    </row>
    <row r="12" spans="1:11">
      <c r="A12" s="1">
        <v>411</v>
      </c>
      <c r="B12" s="74" t="s">
        <v>148</v>
      </c>
      <c r="C12" s="1" t="s">
        <v>36</v>
      </c>
      <c r="D12" s="1" t="s">
        <v>7</v>
      </c>
      <c r="G12" s="30"/>
      <c r="H12" s="32"/>
      <c r="I12" s="1" t="s">
        <v>40</v>
      </c>
      <c r="J12" s="33"/>
    </row>
    <row r="13" spans="1:11">
      <c r="A13" s="1">
        <v>412</v>
      </c>
      <c r="B13" s="74" t="s">
        <v>149</v>
      </c>
      <c r="C13" s="1" t="s">
        <v>60</v>
      </c>
      <c r="D13" s="1" t="s">
        <v>7</v>
      </c>
      <c r="G13" s="30"/>
      <c r="H13" s="32"/>
      <c r="I13" s="1" t="s">
        <v>41</v>
      </c>
      <c r="J13" s="33"/>
    </row>
    <row r="14" spans="1:11">
      <c r="A14" s="1">
        <v>413</v>
      </c>
      <c r="B14" s="74" t="s">
        <v>150</v>
      </c>
      <c r="C14" s="1" t="s">
        <v>73</v>
      </c>
      <c r="D14" s="1" t="s">
        <v>7</v>
      </c>
      <c r="G14" s="30"/>
      <c r="H14" s="32"/>
      <c r="I14" s="1" t="s">
        <v>42</v>
      </c>
      <c r="J14" s="33"/>
    </row>
    <row r="15" spans="1:11">
      <c r="A15" s="1">
        <v>414</v>
      </c>
      <c r="B15" s="74" t="s">
        <v>151</v>
      </c>
      <c r="C15" s="1" t="s">
        <v>68</v>
      </c>
      <c r="D15" s="1" t="s">
        <v>8</v>
      </c>
      <c r="G15" s="30"/>
      <c r="H15" s="32"/>
      <c r="I15" s="1" t="s">
        <v>43</v>
      </c>
      <c r="J15" s="33"/>
    </row>
    <row r="16" spans="1:11">
      <c r="A16" s="1">
        <v>415</v>
      </c>
      <c r="B16" s="2" t="s">
        <v>152</v>
      </c>
      <c r="C16" s="1" t="s">
        <v>69</v>
      </c>
      <c r="D16" s="1" t="s">
        <v>7</v>
      </c>
      <c r="G16" s="30"/>
      <c r="H16" s="32"/>
      <c r="I16" s="1" t="s">
        <v>132</v>
      </c>
      <c r="J16" s="33"/>
    </row>
    <row r="17" spans="1:11">
      <c r="A17" s="1">
        <v>416</v>
      </c>
      <c r="B17" s="2" t="s">
        <v>153</v>
      </c>
      <c r="C17" s="1" t="s">
        <v>34</v>
      </c>
      <c r="D17" s="1" t="s">
        <v>7</v>
      </c>
      <c r="G17" s="30"/>
      <c r="H17" s="32"/>
      <c r="I17" s="1" t="s">
        <v>5</v>
      </c>
      <c r="J17" s="33"/>
    </row>
    <row r="18" spans="1:11">
      <c r="A18" s="1">
        <v>417</v>
      </c>
      <c r="B18" s="2" t="s">
        <v>154</v>
      </c>
      <c r="C18" s="1" t="s">
        <v>71</v>
      </c>
      <c r="D18" s="1" t="s">
        <v>7</v>
      </c>
      <c r="G18" s="30"/>
      <c r="H18" s="32"/>
      <c r="I18" s="1" t="s">
        <v>44</v>
      </c>
      <c r="J18" s="33"/>
    </row>
    <row r="19" spans="1:11">
      <c r="A19" s="1">
        <v>418</v>
      </c>
      <c r="B19" s="2" t="s">
        <v>155</v>
      </c>
      <c r="C19" s="1" t="s">
        <v>52</v>
      </c>
      <c r="D19" s="1" t="s">
        <v>7</v>
      </c>
      <c r="G19" s="30"/>
      <c r="H19" s="32"/>
      <c r="I19" s="1" t="s">
        <v>114</v>
      </c>
      <c r="J19" s="33"/>
    </row>
    <row r="20" spans="1:11">
      <c r="A20" s="1">
        <v>419</v>
      </c>
      <c r="B20" s="2" t="s">
        <v>156</v>
      </c>
      <c r="C20" s="1" t="s">
        <v>76</v>
      </c>
      <c r="D20" s="1" t="s">
        <v>7</v>
      </c>
      <c r="G20" s="30"/>
      <c r="H20" s="32"/>
      <c r="I20" s="1" t="s">
        <v>45</v>
      </c>
      <c r="J20" s="33"/>
    </row>
    <row r="21" spans="1:11">
      <c r="A21" s="1">
        <v>420</v>
      </c>
      <c r="B21" s="2" t="s">
        <v>157</v>
      </c>
      <c r="C21" s="1" t="s">
        <v>122</v>
      </c>
      <c r="D21" s="1" t="s">
        <v>7</v>
      </c>
      <c r="G21" s="30"/>
      <c r="H21" s="32"/>
      <c r="I21" s="1" t="s">
        <v>46</v>
      </c>
      <c r="J21" s="33"/>
    </row>
    <row r="22" spans="1:11">
      <c r="A22" s="1">
        <v>421</v>
      </c>
      <c r="B22" s="33" t="s">
        <v>158</v>
      </c>
      <c r="C22" s="1" t="s">
        <v>122</v>
      </c>
      <c r="D22" s="1" t="s">
        <v>7</v>
      </c>
      <c r="H22" s="32"/>
      <c r="I22" s="1" t="s">
        <v>47</v>
      </c>
      <c r="J22" s="33"/>
    </row>
    <row r="23" spans="1:11">
      <c r="A23" s="1">
        <v>422</v>
      </c>
      <c r="B23" s="33" t="s">
        <v>159</v>
      </c>
      <c r="C23" s="1" t="s">
        <v>63</v>
      </c>
      <c r="D23" s="1" t="s">
        <v>7</v>
      </c>
      <c r="G23" s="30"/>
      <c r="H23" s="32"/>
      <c r="I23" s="1" t="s">
        <v>48</v>
      </c>
      <c r="J23" s="33"/>
    </row>
    <row r="24" spans="1:11">
      <c r="A24" s="1">
        <v>423</v>
      </c>
      <c r="B24" s="33" t="s">
        <v>160</v>
      </c>
      <c r="C24" s="1" t="s">
        <v>161</v>
      </c>
      <c r="D24" s="1" t="s">
        <v>7</v>
      </c>
      <c r="G24" s="30"/>
      <c r="H24" s="32"/>
      <c r="I24" s="1" t="s">
        <v>130</v>
      </c>
      <c r="J24" s="33"/>
    </row>
    <row r="25" spans="1:11">
      <c r="A25" s="1">
        <v>424</v>
      </c>
      <c r="B25" s="33" t="s">
        <v>162</v>
      </c>
      <c r="C25" s="1" t="s">
        <v>122</v>
      </c>
      <c r="D25" s="1" t="s">
        <v>7</v>
      </c>
      <c r="G25" s="30"/>
      <c r="H25" s="32"/>
      <c r="I25" s="1" t="s">
        <v>49</v>
      </c>
      <c r="J25" s="33"/>
    </row>
    <row r="26" spans="1:11">
      <c r="A26" s="1">
        <v>425</v>
      </c>
      <c r="B26" s="33" t="s">
        <v>163</v>
      </c>
      <c r="C26" s="1" t="s">
        <v>161</v>
      </c>
      <c r="D26" s="1" t="s">
        <v>7</v>
      </c>
      <c r="I26" s="1" t="s">
        <v>50</v>
      </c>
    </row>
    <row r="27" spans="1:11">
      <c r="A27" s="1">
        <v>426</v>
      </c>
      <c r="B27" s="33" t="s">
        <v>164</v>
      </c>
      <c r="C27" s="1" t="s">
        <v>30</v>
      </c>
      <c r="D27" s="1" t="s">
        <v>7</v>
      </c>
      <c r="G27" s="30"/>
      <c r="H27" s="31"/>
      <c r="I27" s="1" t="s">
        <v>51</v>
      </c>
      <c r="K27" s="3"/>
    </row>
    <row r="28" spans="1:11">
      <c r="A28" s="1">
        <v>427</v>
      </c>
      <c r="B28" s="33" t="s">
        <v>165</v>
      </c>
      <c r="C28" s="1" t="s">
        <v>76</v>
      </c>
      <c r="D28" s="1" t="s">
        <v>7</v>
      </c>
      <c r="I28" s="1" t="s">
        <v>52</v>
      </c>
    </row>
    <row r="29" spans="1:11">
      <c r="A29" s="1">
        <v>428</v>
      </c>
      <c r="B29" s="33" t="s">
        <v>166</v>
      </c>
      <c r="C29" s="1" t="s">
        <v>48</v>
      </c>
      <c r="D29" s="1" t="s">
        <v>7</v>
      </c>
      <c r="I29" s="1" t="s">
        <v>53</v>
      </c>
    </row>
    <row r="30" spans="1:11">
      <c r="A30" s="1">
        <v>429</v>
      </c>
      <c r="B30" s="33" t="s">
        <v>167</v>
      </c>
      <c r="C30" s="1" t="s">
        <v>35</v>
      </c>
      <c r="D30" s="1" t="s">
        <v>8</v>
      </c>
      <c r="I30" s="1" t="s">
        <v>54</v>
      </c>
    </row>
    <row r="31" spans="1:11">
      <c r="A31" s="1">
        <v>430</v>
      </c>
      <c r="B31" s="33" t="s">
        <v>168</v>
      </c>
      <c r="C31" s="1" t="s">
        <v>58</v>
      </c>
      <c r="D31" s="1" t="s">
        <v>8</v>
      </c>
      <c r="I31" s="1" t="s">
        <v>84</v>
      </c>
    </row>
    <row r="32" spans="1:11">
      <c r="A32" s="1">
        <v>431</v>
      </c>
      <c r="B32" s="33" t="s">
        <v>169</v>
      </c>
      <c r="C32" s="1" t="s">
        <v>58</v>
      </c>
      <c r="D32" s="1" t="s">
        <v>7</v>
      </c>
      <c r="I32" s="1" t="s">
        <v>55</v>
      </c>
    </row>
    <row r="33" spans="1:9">
      <c r="A33" s="1">
        <v>432</v>
      </c>
      <c r="B33" s="33" t="s">
        <v>170</v>
      </c>
      <c r="C33" s="1" t="s">
        <v>73</v>
      </c>
      <c r="D33" s="1" t="s">
        <v>7</v>
      </c>
      <c r="I33" s="1" t="s">
        <v>115</v>
      </c>
    </row>
    <row r="34" spans="1:9">
      <c r="A34" s="1">
        <v>433</v>
      </c>
      <c r="B34" s="33" t="s">
        <v>210</v>
      </c>
      <c r="C34" s="1" t="s">
        <v>122</v>
      </c>
      <c r="D34" s="1" t="s">
        <v>7</v>
      </c>
      <c r="I34" s="1" t="s">
        <v>116</v>
      </c>
    </row>
    <row r="35" spans="1:9">
      <c r="A35" s="1">
        <v>434</v>
      </c>
      <c r="B35" s="33" t="s">
        <v>171</v>
      </c>
      <c r="C35" s="1" t="s">
        <v>80</v>
      </c>
      <c r="D35" s="1" t="s">
        <v>7</v>
      </c>
      <c r="I35" s="1" t="s">
        <v>56</v>
      </c>
    </row>
    <row r="36" spans="1:9">
      <c r="A36" s="1">
        <v>435</v>
      </c>
      <c r="B36" s="2" t="s">
        <v>172</v>
      </c>
      <c r="C36" s="1" t="s">
        <v>122</v>
      </c>
      <c r="D36" s="1" t="s">
        <v>7</v>
      </c>
      <c r="I36" s="1" t="s">
        <v>6</v>
      </c>
    </row>
    <row r="37" spans="1:9">
      <c r="A37" s="1">
        <v>436</v>
      </c>
      <c r="B37" s="2" t="s">
        <v>173</v>
      </c>
      <c r="C37" s="1" t="s">
        <v>80</v>
      </c>
      <c r="D37" s="1" t="s">
        <v>7</v>
      </c>
      <c r="I37" s="1" t="s">
        <v>134</v>
      </c>
    </row>
    <row r="38" spans="1:9">
      <c r="A38" s="1">
        <v>437</v>
      </c>
      <c r="B38" s="2" t="s">
        <v>174</v>
      </c>
      <c r="C38" s="1" t="s">
        <v>6</v>
      </c>
      <c r="D38" s="1" t="s">
        <v>7</v>
      </c>
      <c r="I38" s="1" t="s">
        <v>57</v>
      </c>
    </row>
    <row r="39" spans="1:9">
      <c r="A39" s="1">
        <v>438</v>
      </c>
      <c r="B39" s="2" t="s">
        <v>175</v>
      </c>
      <c r="C39" s="1" t="s">
        <v>78</v>
      </c>
      <c r="D39" s="1" t="s">
        <v>7</v>
      </c>
      <c r="I39" s="1" t="s">
        <v>131</v>
      </c>
    </row>
    <row r="40" spans="1:9">
      <c r="A40" s="1">
        <v>439</v>
      </c>
      <c r="B40" s="2" t="s">
        <v>176</v>
      </c>
      <c r="C40" s="1" t="s">
        <v>76</v>
      </c>
      <c r="D40" s="1" t="s">
        <v>7</v>
      </c>
      <c r="I40" s="1" t="s">
        <v>58</v>
      </c>
    </row>
    <row r="41" spans="1:9">
      <c r="A41" s="1">
        <v>440</v>
      </c>
      <c r="B41" s="2" t="s">
        <v>177</v>
      </c>
      <c r="C41" s="1" t="s">
        <v>58</v>
      </c>
      <c r="D41" s="1" t="s">
        <v>7</v>
      </c>
      <c r="I41" s="1" t="s">
        <v>59</v>
      </c>
    </row>
    <row r="42" spans="1:9">
      <c r="A42" s="1">
        <v>441</v>
      </c>
      <c r="B42" s="2" t="s">
        <v>178</v>
      </c>
      <c r="C42" s="1" t="s">
        <v>73</v>
      </c>
      <c r="D42" s="1" t="s">
        <v>7</v>
      </c>
      <c r="I42" s="1" t="s">
        <v>60</v>
      </c>
    </row>
    <row r="43" spans="1:9">
      <c r="A43" s="1">
        <v>442</v>
      </c>
      <c r="B43" s="2" t="s">
        <v>179</v>
      </c>
      <c r="C43" s="1" t="s">
        <v>81</v>
      </c>
      <c r="D43" s="1" t="s">
        <v>7</v>
      </c>
      <c r="I43" s="1" t="s">
        <v>135</v>
      </c>
    </row>
    <row r="44" spans="1:9">
      <c r="A44" s="1">
        <v>443</v>
      </c>
      <c r="B44" s="2" t="s">
        <v>180</v>
      </c>
      <c r="C44" s="1" t="s">
        <v>116</v>
      </c>
      <c r="D44" s="1" t="s">
        <v>7</v>
      </c>
      <c r="I44" s="1" t="s">
        <v>61</v>
      </c>
    </row>
    <row r="45" spans="1:9">
      <c r="A45" s="1">
        <v>444</v>
      </c>
      <c r="B45" s="2" t="s">
        <v>181</v>
      </c>
      <c r="C45" s="1" t="s">
        <v>50</v>
      </c>
      <c r="D45" s="1" t="s">
        <v>7</v>
      </c>
      <c r="I45" s="1" t="s">
        <v>128</v>
      </c>
    </row>
    <row r="46" spans="1:9">
      <c r="A46" s="1">
        <v>445</v>
      </c>
      <c r="B46" s="1" t="s">
        <v>182</v>
      </c>
      <c r="C46" s="1" t="s">
        <v>66</v>
      </c>
      <c r="D46" s="1" t="s">
        <v>7</v>
      </c>
      <c r="I46" s="1" t="s">
        <v>62</v>
      </c>
    </row>
    <row r="47" spans="1:9">
      <c r="A47" s="1">
        <v>446</v>
      </c>
      <c r="B47" s="1" t="s">
        <v>183</v>
      </c>
      <c r="C47" s="1" t="s">
        <v>122</v>
      </c>
      <c r="D47" s="1" t="s">
        <v>7</v>
      </c>
      <c r="I47" s="1" t="s">
        <v>122</v>
      </c>
    </row>
    <row r="48" spans="1:9">
      <c r="A48" s="1">
        <v>447</v>
      </c>
      <c r="B48" s="1" t="s">
        <v>184</v>
      </c>
      <c r="C48" s="1" t="s">
        <v>76</v>
      </c>
      <c r="D48" s="1" t="s">
        <v>7</v>
      </c>
      <c r="I48" s="1" t="s">
        <v>63</v>
      </c>
    </row>
    <row r="49" spans="1:9">
      <c r="A49" s="1">
        <v>448</v>
      </c>
      <c r="B49" s="2" t="s">
        <v>185</v>
      </c>
      <c r="C49" s="1" t="s">
        <v>76</v>
      </c>
      <c r="D49" s="1" t="s">
        <v>7</v>
      </c>
      <c r="I49" s="1" t="s">
        <v>64</v>
      </c>
    </row>
    <row r="50" spans="1:9">
      <c r="A50" s="1">
        <v>449</v>
      </c>
      <c r="B50" s="2" t="s">
        <v>186</v>
      </c>
      <c r="C50" s="1" t="s">
        <v>51</v>
      </c>
      <c r="D50" s="1" t="s">
        <v>7</v>
      </c>
      <c r="I50" s="1" t="s">
        <v>129</v>
      </c>
    </row>
    <row r="51" spans="1:9">
      <c r="A51" s="1">
        <v>450</v>
      </c>
      <c r="B51" s="1" t="s">
        <v>187</v>
      </c>
      <c r="C51" s="1" t="s">
        <v>60</v>
      </c>
      <c r="D51" s="1" t="s">
        <v>8</v>
      </c>
      <c r="I51" s="1" t="s">
        <v>65</v>
      </c>
    </row>
    <row r="52" spans="1:9">
      <c r="A52" s="1">
        <v>451</v>
      </c>
      <c r="B52" s="1" t="s">
        <v>188</v>
      </c>
      <c r="C52" s="1" t="s">
        <v>76</v>
      </c>
      <c r="D52" s="1" t="s">
        <v>7</v>
      </c>
      <c r="I52" s="1" t="s">
        <v>123</v>
      </c>
    </row>
    <row r="53" spans="1:9">
      <c r="A53" s="1">
        <v>452</v>
      </c>
      <c r="B53" s="1" t="s">
        <v>189</v>
      </c>
      <c r="C53" s="1" t="s">
        <v>58</v>
      </c>
      <c r="D53" s="1" t="s">
        <v>8</v>
      </c>
      <c r="I53" s="1" t="s">
        <v>124</v>
      </c>
    </row>
    <row r="54" spans="1:9">
      <c r="A54" s="1">
        <v>453</v>
      </c>
      <c r="B54" s="1" t="s">
        <v>190</v>
      </c>
      <c r="C54" s="1" t="s">
        <v>73</v>
      </c>
      <c r="D54" s="1" t="s">
        <v>7</v>
      </c>
      <c r="I54" s="1" t="s">
        <v>125</v>
      </c>
    </row>
    <row r="55" spans="1:9">
      <c r="A55" s="1">
        <v>454</v>
      </c>
      <c r="B55" s="1" t="s">
        <v>191</v>
      </c>
      <c r="C55" s="1" t="s">
        <v>81</v>
      </c>
      <c r="D55" s="1" t="s">
        <v>7</v>
      </c>
      <c r="I55" s="1" t="s">
        <v>66</v>
      </c>
    </row>
    <row r="56" spans="1:9">
      <c r="A56" s="1">
        <v>455</v>
      </c>
      <c r="B56" s="1" t="s">
        <v>192</v>
      </c>
      <c r="C56" s="1" t="s">
        <v>51</v>
      </c>
      <c r="D56" s="1" t="s">
        <v>7</v>
      </c>
      <c r="I56" s="1" t="s">
        <v>67</v>
      </c>
    </row>
    <row r="57" spans="1:9">
      <c r="A57" s="1">
        <v>456</v>
      </c>
      <c r="B57" s="2" t="s">
        <v>193</v>
      </c>
      <c r="C57" s="1" t="s">
        <v>194</v>
      </c>
      <c r="D57" s="1" t="s">
        <v>8</v>
      </c>
      <c r="I57" s="1" t="s">
        <v>68</v>
      </c>
    </row>
    <row r="58" spans="1:9">
      <c r="A58" s="1">
        <v>457</v>
      </c>
      <c r="B58" s="2" t="s">
        <v>195</v>
      </c>
      <c r="C58" s="1" t="s">
        <v>35</v>
      </c>
      <c r="D58" s="1" t="s">
        <v>8</v>
      </c>
      <c r="I58" s="1" t="s">
        <v>69</v>
      </c>
    </row>
    <row r="59" spans="1:9">
      <c r="A59" s="1">
        <v>458</v>
      </c>
      <c r="B59" s="2" t="s">
        <v>196</v>
      </c>
      <c r="C59" s="1" t="s">
        <v>73</v>
      </c>
      <c r="D59" s="1" t="s">
        <v>7</v>
      </c>
      <c r="I59" s="1" t="s">
        <v>70</v>
      </c>
    </row>
    <row r="60" spans="1:9">
      <c r="A60" s="1">
        <v>459</v>
      </c>
      <c r="B60" s="2" t="s">
        <v>197</v>
      </c>
      <c r="C60" s="1" t="s">
        <v>73</v>
      </c>
      <c r="D60" s="1" t="s">
        <v>7</v>
      </c>
      <c r="I60" s="1" t="s">
        <v>71</v>
      </c>
    </row>
    <row r="61" spans="1:9">
      <c r="A61" s="1">
        <v>460</v>
      </c>
      <c r="B61" s="2" t="s">
        <v>227</v>
      </c>
      <c r="C61" s="1" t="s">
        <v>76</v>
      </c>
      <c r="D61" s="1" t="s">
        <v>7</v>
      </c>
      <c r="I61" s="1" t="s">
        <v>127</v>
      </c>
    </row>
    <row r="62" spans="1:9">
      <c r="A62" s="1">
        <v>461</v>
      </c>
      <c r="B62" s="1" t="s">
        <v>198</v>
      </c>
      <c r="C62" s="1" t="s">
        <v>58</v>
      </c>
      <c r="D62" s="1" t="s">
        <v>7</v>
      </c>
      <c r="I62" s="1" t="s">
        <v>83</v>
      </c>
    </row>
    <row r="63" spans="1:9">
      <c r="A63" s="1">
        <v>462</v>
      </c>
      <c r="B63" s="2" t="s">
        <v>199</v>
      </c>
      <c r="C63" s="1" t="s">
        <v>82</v>
      </c>
      <c r="D63" s="1" t="s">
        <v>7</v>
      </c>
      <c r="I63" s="1" t="s">
        <v>133</v>
      </c>
    </row>
    <row r="64" spans="1:9">
      <c r="A64" s="1">
        <v>463</v>
      </c>
      <c r="B64" s="2" t="s">
        <v>200</v>
      </c>
      <c r="C64" s="1" t="s">
        <v>80</v>
      </c>
      <c r="D64" s="1" t="s">
        <v>8</v>
      </c>
      <c r="I64" s="1" t="s">
        <v>72</v>
      </c>
    </row>
    <row r="65" spans="1:9">
      <c r="A65" s="1">
        <v>464</v>
      </c>
      <c r="B65" s="1" t="s">
        <v>201</v>
      </c>
      <c r="C65" s="1" t="s">
        <v>34</v>
      </c>
      <c r="D65" s="1" t="s">
        <v>7</v>
      </c>
      <c r="I65" s="1" t="s">
        <v>136</v>
      </c>
    </row>
    <row r="66" spans="1:9">
      <c r="A66" s="1">
        <v>465</v>
      </c>
      <c r="B66" s="1" t="s">
        <v>202</v>
      </c>
      <c r="C66" s="1" t="s">
        <v>58</v>
      </c>
      <c r="D66" s="1" t="s">
        <v>8</v>
      </c>
      <c r="I66" s="1" t="s">
        <v>143</v>
      </c>
    </row>
    <row r="67" spans="1:9">
      <c r="A67" s="1">
        <v>466</v>
      </c>
      <c r="B67" s="1" t="s">
        <v>203</v>
      </c>
      <c r="C67" s="1" t="s">
        <v>38</v>
      </c>
      <c r="D67" s="1" t="s">
        <v>8</v>
      </c>
      <c r="I67" s="1" t="s">
        <v>73</v>
      </c>
    </row>
    <row r="68" spans="1:9">
      <c r="A68" s="1">
        <v>467</v>
      </c>
      <c r="B68" s="1" t="s">
        <v>206</v>
      </c>
      <c r="C68" s="1" t="s">
        <v>38</v>
      </c>
      <c r="D68" s="1" t="s">
        <v>8</v>
      </c>
      <c r="I68" s="1" t="s">
        <v>74</v>
      </c>
    </row>
    <row r="69" spans="1:9">
      <c r="A69" s="1">
        <v>468</v>
      </c>
      <c r="B69" s="1" t="s">
        <v>204</v>
      </c>
      <c r="C69" s="1" t="s">
        <v>38</v>
      </c>
      <c r="D69" s="1" t="s">
        <v>8</v>
      </c>
      <c r="I69" s="1" t="s">
        <v>126</v>
      </c>
    </row>
    <row r="70" spans="1:9">
      <c r="A70" s="1">
        <v>469</v>
      </c>
      <c r="B70" s="1" t="s">
        <v>205</v>
      </c>
      <c r="C70" s="1" t="s">
        <v>58</v>
      </c>
      <c r="D70" s="1" t="s">
        <v>7</v>
      </c>
      <c r="I70" s="1" t="s">
        <v>75</v>
      </c>
    </row>
    <row r="71" spans="1:9">
      <c r="A71" s="1">
        <v>470</v>
      </c>
      <c r="B71" s="1" t="s">
        <v>216</v>
      </c>
      <c r="C71" s="1" t="s">
        <v>58</v>
      </c>
      <c r="D71" s="1" t="s">
        <v>7</v>
      </c>
      <c r="I71" s="1" t="s">
        <v>76</v>
      </c>
    </row>
    <row r="72" spans="1:9">
      <c r="A72" s="1">
        <v>471</v>
      </c>
      <c r="B72" s="1" t="s">
        <v>207</v>
      </c>
      <c r="C72" s="1" t="s">
        <v>80</v>
      </c>
      <c r="D72" s="1" t="s">
        <v>7</v>
      </c>
      <c r="I72" s="1" t="s">
        <v>77</v>
      </c>
    </row>
    <row r="73" spans="1:9">
      <c r="A73" s="1">
        <v>472</v>
      </c>
      <c r="B73" s="1" t="s">
        <v>208</v>
      </c>
      <c r="C73" s="1" t="s">
        <v>58</v>
      </c>
      <c r="D73" s="1" t="s">
        <v>7</v>
      </c>
      <c r="I73" s="1" t="s">
        <v>78</v>
      </c>
    </row>
    <row r="74" spans="1:9">
      <c r="A74" s="1">
        <v>473</v>
      </c>
      <c r="B74" s="1" t="s">
        <v>209</v>
      </c>
      <c r="C74" s="1" t="s">
        <v>35</v>
      </c>
      <c r="D74" s="1" t="s">
        <v>7</v>
      </c>
      <c r="I74" s="1" t="s">
        <v>4</v>
      </c>
    </row>
    <row r="75" spans="1:9">
      <c r="A75" s="1">
        <v>474</v>
      </c>
      <c r="B75" s="1" t="s">
        <v>213</v>
      </c>
      <c r="C75" s="1" t="s">
        <v>214</v>
      </c>
      <c r="D75" s="1" t="s">
        <v>8</v>
      </c>
      <c r="I75" s="1" t="s">
        <v>79</v>
      </c>
    </row>
    <row r="76" spans="1:9">
      <c r="A76" s="1">
        <v>475</v>
      </c>
      <c r="D76" s="1" t="s">
        <v>7</v>
      </c>
      <c r="I76" s="1" t="s">
        <v>80</v>
      </c>
    </row>
    <row r="77" spans="1:9">
      <c r="A77" s="1">
        <v>476</v>
      </c>
      <c r="I77" s="1" t="s">
        <v>81</v>
      </c>
    </row>
    <row r="78" spans="1:9">
      <c r="A78" s="1">
        <v>477</v>
      </c>
      <c r="I78" s="1" t="s">
        <v>82</v>
      </c>
    </row>
    <row r="79" spans="1:9">
      <c r="A79" s="1">
        <v>478</v>
      </c>
      <c r="I79" s="1" t="s">
        <v>161</v>
      </c>
    </row>
    <row r="80" spans="1:9">
      <c r="A80" s="1">
        <v>479</v>
      </c>
      <c r="I80" s="1" t="s">
        <v>194</v>
      </c>
    </row>
    <row r="81" spans="1:9">
      <c r="A81" s="1">
        <v>480</v>
      </c>
      <c r="I81" s="1" t="s">
        <v>214</v>
      </c>
    </row>
    <row r="82" spans="1:9">
      <c r="A82" s="1">
        <v>481</v>
      </c>
    </row>
    <row r="83" spans="1:9">
      <c r="A83" s="1">
        <v>482</v>
      </c>
    </row>
    <row r="84" spans="1:9">
      <c r="A84" s="1">
        <v>483</v>
      </c>
    </row>
    <row r="85" spans="1:9">
      <c r="A85" s="1">
        <v>484</v>
      </c>
    </row>
    <row r="86" spans="1:9">
      <c r="A86" s="1">
        <v>485</v>
      </c>
    </row>
    <row r="87" spans="1:9">
      <c r="A87" s="1">
        <v>486</v>
      </c>
    </row>
    <row r="88" spans="1:9">
      <c r="A88" s="1">
        <v>487</v>
      </c>
    </row>
    <row r="89" spans="1:9">
      <c r="A89" s="1">
        <v>488</v>
      </c>
    </row>
    <row r="90" spans="1:9">
      <c r="A90" s="1">
        <v>489</v>
      </c>
    </row>
    <row r="91" spans="1:9">
      <c r="A91" s="1">
        <v>490</v>
      </c>
    </row>
    <row r="92" spans="1:9">
      <c r="A92" s="1">
        <v>491</v>
      </c>
      <c r="G92" s="1"/>
    </row>
    <row r="93" spans="1:9">
      <c r="A93" s="1">
        <v>492</v>
      </c>
    </row>
    <row r="94" spans="1:9">
      <c r="A94" s="1">
        <v>493</v>
      </c>
    </row>
    <row r="95" spans="1:9">
      <c r="A95" s="1">
        <v>494</v>
      </c>
    </row>
    <row r="96" spans="1:9">
      <c r="A96" s="1">
        <v>495</v>
      </c>
    </row>
    <row r="98" spans="2:2">
      <c r="B98" s="2"/>
    </row>
    <row r="99" spans="2:2">
      <c r="B99" s="2"/>
    </row>
    <row r="100" spans="2:2">
      <c r="B100" s="2"/>
    </row>
    <row r="101" spans="2:2">
      <c r="B101" s="2"/>
    </row>
  </sheetData>
  <phoneticPr fontId="5" type="noConversion"/>
  <dataValidations count="3">
    <dataValidation type="list" allowBlank="1" showInputMessage="1" showErrorMessage="1" sqref="D2:D102">
      <formula1>$K$1:$K$2</formula1>
    </dataValidation>
    <dataValidation type="list" showInputMessage="1" showErrorMessage="1" sqref="C152">
      <formula1>$I$1:$I$5</formula1>
    </dataValidation>
    <dataValidation type="list" showInputMessage="1" showErrorMessage="1" sqref="C2:C58 C60:C151">
      <formula1>$I$1:$I$86</formula1>
    </dataValidation>
  </dataValidations>
  <pageMargins left="0.75" right="0.75" top="1" bottom="1" header="0.5" footer="0.5"/>
  <pageSetup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0"/>
  <sheetViews>
    <sheetView view="pageLayout" topLeftCell="A115" zoomScaleNormal="100" workbookViewId="0">
      <selection activeCell="J132" sqref="J132"/>
    </sheetView>
  </sheetViews>
  <sheetFormatPr defaultRowHeight="12.75"/>
  <cols>
    <col min="1" max="2" width="4.42578125" style="5" bestFit="1" customWidth="1"/>
    <col min="3" max="3" width="19.140625" style="8" bestFit="1" customWidth="1"/>
    <col min="4" max="4" width="16.140625" style="8" bestFit="1" customWidth="1"/>
    <col min="5" max="5" width="9.5703125" style="5" bestFit="1" customWidth="1"/>
    <col min="6" max="6" width="10.140625" style="5" bestFit="1" customWidth="1"/>
    <col min="7" max="7" width="9.42578125" style="17" bestFit="1" customWidth="1"/>
    <col min="8" max="8" width="9.140625" style="18" bestFit="1" customWidth="1"/>
    <col min="9" max="9" width="8.85546875" style="8" bestFit="1" customWidth="1"/>
    <col min="10" max="16384" width="9.140625" style="8"/>
  </cols>
  <sheetData>
    <row r="1" spans="1:9" s="10" customFormat="1">
      <c r="B1" s="16" t="s">
        <v>85</v>
      </c>
      <c r="D1" s="10" t="s">
        <v>211</v>
      </c>
      <c r="E1" s="23"/>
      <c r="F1" s="23"/>
      <c r="G1" s="24"/>
      <c r="H1" s="25"/>
    </row>
    <row r="2" spans="1:9">
      <c r="A2" s="7" t="s">
        <v>16</v>
      </c>
      <c r="B2" s="7"/>
      <c r="C2" s="11" t="s">
        <v>1</v>
      </c>
      <c r="D2" s="11" t="s">
        <v>2</v>
      </c>
      <c r="E2" s="7" t="s">
        <v>3</v>
      </c>
      <c r="F2" s="7" t="s">
        <v>13</v>
      </c>
      <c r="G2" s="12" t="s">
        <v>9</v>
      </c>
      <c r="H2" s="19" t="s">
        <v>10</v>
      </c>
      <c r="I2" s="11" t="s">
        <v>11</v>
      </c>
    </row>
    <row r="3" spans="1:9">
      <c r="A3" s="7">
        <v>446</v>
      </c>
      <c r="B3" s="7">
        <v>1</v>
      </c>
      <c r="C3" s="11" t="str">
        <f>VLOOKUP(A3,Entries!$A$2:$D$152,2,FALSE)</f>
        <v>David McDonnald</v>
      </c>
      <c r="D3" s="11" t="str">
        <f>VLOOKUP(A3,Entries!$A$2:$D$152,3,FALSE)</f>
        <v>Menapians</v>
      </c>
      <c r="E3" s="7" t="str">
        <f>VLOOKUP(A3,Entries!$A$2:$D$152,4,FALSE)</f>
        <v>M</v>
      </c>
      <c r="F3" s="7" t="s">
        <v>26</v>
      </c>
      <c r="G3" s="6">
        <v>11.27</v>
      </c>
      <c r="H3" s="6">
        <f t="shared" ref="H3:H9" si="0">(IF(E3="M",27.954*((G3)^2)-927.71*(G3)+7697.05,IF(E3="F",6.598*((G3)^2)-322.54*(G3)+3948,"ERROR")))/100</f>
        <v>7.9227690660000007</v>
      </c>
      <c r="I3" s="11" t="str">
        <f t="shared" ref="I3:I9" si="1">IF(H3&gt;9,"Diamond",IF(H3&gt;7.5,"Platinum",IF(H3&gt;6,"Gold",IF(H3&gt;4.5,"Silver",IF(H3&gt;3,"Bronze","-")))))</f>
        <v>Platinum</v>
      </c>
    </row>
    <row r="4" spans="1:9">
      <c r="A4" s="7">
        <v>421</v>
      </c>
      <c r="B4" s="7">
        <v>2</v>
      </c>
      <c r="C4" s="11" t="str">
        <f>VLOOKUP(A4,Entries!$A$2:$D$152,2,FALSE)</f>
        <v>Tony Stafford</v>
      </c>
      <c r="D4" s="11" t="str">
        <f>VLOOKUP(A4,Entries!$A$2:$D$152,3,FALSE)</f>
        <v>Menapians</v>
      </c>
      <c r="E4" s="7" t="str">
        <f>VLOOKUP(A4,Entries!$A$2:$D$152,4,FALSE)</f>
        <v>M</v>
      </c>
      <c r="F4" s="7" t="s">
        <v>26</v>
      </c>
      <c r="G4" s="6">
        <v>11.29</v>
      </c>
      <c r="H4" s="6">
        <f t="shared" si="0"/>
        <v>7.8633555139999949</v>
      </c>
      <c r="I4" s="11" t="str">
        <f t="shared" si="1"/>
        <v>Platinum</v>
      </c>
    </row>
    <row r="5" spans="1:9">
      <c r="A5" s="7">
        <v>420</v>
      </c>
      <c r="B5" s="7">
        <v>3</v>
      </c>
      <c r="C5" s="11" t="str">
        <f>VLOOKUP(A5,Entries!$A$2:$D$152,2,FALSE)</f>
        <v>Michael Deady</v>
      </c>
      <c r="D5" s="11" t="str">
        <f>VLOOKUP(A5,Entries!$A$2:$D$152,3,FALSE)</f>
        <v>Menapians</v>
      </c>
      <c r="E5" s="7" t="str">
        <f>VLOOKUP(A5,Entries!$A$2:$D$152,4,FALSE)</f>
        <v>M</v>
      </c>
      <c r="F5" s="7" t="s">
        <v>26</v>
      </c>
      <c r="G5" s="6">
        <v>11.35</v>
      </c>
      <c r="H5" s="6">
        <f t="shared" si="0"/>
        <v>7.6864566500000002</v>
      </c>
      <c r="I5" s="11" t="str">
        <f t="shared" si="1"/>
        <v>Platinum</v>
      </c>
    </row>
    <row r="6" spans="1:9">
      <c r="A6" s="7">
        <v>433</v>
      </c>
      <c r="B6" s="7">
        <v>4</v>
      </c>
      <c r="C6" s="11" t="str">
        <f>VLOOKUP(A6,Entries!$A$2:$D$152,2,FALSE)</f>
        <v>Barry Upton</v>
      </c>
      <c r="D6" s="11" t="str">
        <f>VLOOKUP(A6,Entries!$A$2:$D$152,3,FALSE)</f>
        <v>Menapians</v>
      </c>
      <c r="E6" s="7" t="str">
        <f>VLOOKUP(A6,Entries!$A$2:$D$152,4,FALSE)</f>
        <v>M</v>
      </c>
      <c r="F6" s="7" t="s">
        <v>26</v>
      </c>
      <c r="G6" s="6">
        <v>11.42</v>
      </c>
      <c r="H6" s="6">
        <f t="shared" si="0"/>
        <v>7.482618456</v>
      </c>
      <c r="I6" s="11" t="str">
        <f t="shared" si="1"/>
        <v>Gold</v>
      </c>
    </row>
    <row r="7" spans="1:9">
      <c r="A7" s="7">
        <v>421</v>
      </c>
      <c r="B7" s="7">
        <v>5</v>
      </c>
      <c r="C7" s="11" t="str">
        <f>VLOOKUP(A7,Entries!$A$2:$D$152,2,FALSE)</f>
        <v>Tony Stafford</v>
      </c>
      <c r="D7" s="11" t="str">
        <f>VLOOKUP(A7,Entries!$A$2:$D$152,3,FALSE)</f>
        <v>Menapians</v>
      </c>
      <c r="E7" s="7" t="str">
        <f>VLOOKUP(A7,Entries!$A$2:$D$152,4,FALSE)</f>
        <v>M</v>
      </c>
      <c r="F7" s="7" t="s">
        <v>26</v>
      </c>
      <c r="G7" s="6">
        <v>11.69</v>
      </c>
      <c r="H7" s="6">
        <f t="shared" si="0"/>
        <v>6.7220471940000062</v>
      </c>
      <c r="I7" s="11" t="str">
        <f t="shared" si="1"/>
        <v>Gold</v>
      </c>
    </row>
    <row r="8" spans="1:9">
      <c r="A8" s="7">
        <v>429</v>
      </c>
      <c r="B8" s="7">
        <v>6</v>
      </c>
      <c r="C8" s="11" t="str">
        <f>VLOOKUP(A8,Entries!$A$2:$D$152,2,FALSE)</f>
        <v>Phil Healy</v>
      </c>
      <c r="D8" s="11" t="str">
        <f>VLOOKUP(A8,Entries!$A$2:$D$152,3,FALSE)</f>
        <v>Bandon</v>
      </c>
      <c r="E8" s="7" t="str">
        <f>VLOOKUP(A8,Entries!$A$2:$D$152,4,FALSE)</f>
        <v>F</v>
      </c>
      <c r="F8" s="7" t="s">
        <v>26</v>
      </c>
      <c r="G8" s="6">
        <v>11.82</v>
      </c>
      <c r="H8" s="6">
        <f t="shared" si="0"/>
        <v>10.573996151999999</v>
      </c>
      <c r="I8" s="11" t="str">
        <f t="shared" si="1"/>
        <v>Diamond</v>
      </c>
    </row>
    <row r="9" spans="1:9">
      <c r="A9" s="7">
        <v>435</v>
      </c>
      <c r="B9" s="7">
        <v>7</v>
      </c>
      <c r="C9" s="11" t="str">
        <f>VLOOKUP(A9,Entries!$A$2:$D$152,2,FALSE)</f>
        <v>Kenneth Malone</v>
      </c>
      <c r="D9" s="11" t="str">
        <f>VLOOKUP(A9,Entries!$A$2:$D$152,3,FALSE)</f>
        <v>Menapians</v>
      </c>
      <c r="E9" s="7" t="str">
        <f>VLOOKUP(A9,Entries!$A$2:$D$152,4,FALSE)</f>
        <v>M</v>
      </c>
      <c r="F9" s="7" t="s">
        <v>26</v>
      </c>
      <c r="G9" s="6">
        <v>11.89</v>
      </c>
      <c r="H9" s="6">
        <f t="shared" si="0"/>
        <v>6.1849378340000021</v>
      </c>
      <c r="I9" s="11" t="str">
        <f t="shared" si="1"/>
        <v>Gold</v>
      </c>
    </row>
    <row r="10" spans="1:9">
      <c r="A10" s="4"/>
      <c r="B10" s="4"/>
      <c r="C10" s="9"/>
      <c r="D10" s="9"/>
      <c r="E10" s="4"/>
      <c r="F10" s="4"/>
      <c r="G10" s="15"/>
      <c r="H10" s="15"/>
      <c r="I10" s="9"/>
    </row>
    <row r="11" spans="1:9" s="10" customFormat="1">
      <c r="A11" s="5"/>
      <c r="B11" s="5"/>
      <c r="C11" s="8"/>
      <c r="D11" s="8"/>
      <c r="E11" s="5"/>
      <c r="F11" s="5"/>
      <c r="G11" s="17"/>
      <c r="H11" s="14"/>
      <c r="I11" s="8"/>
    </row>
    <row r="12" spans="1:9">
      <c r="A12" s="10"/>
      <c r="B12" s="16" t="s">
        <v>86</v>
      </c>
      <c r="C12" s="16"/>
      <c r="D12" s="10" t="s">
        <v>212</v>
      </c>
      <c r="E12" s="23"/>
      <c r="F12" s="23"/>
      <c r="G12" s="24"/>
      <c r="H12" s="24"/>
      <c r="I12" s="10"/>
    </row>
    <row r="13" spans="1:9">
      <c r="A13" s="7" t="s">
        <v>16</v>
      </c>
      <c r="B13" s="7"/>
      <c r="C13" s="11" t="s">
        <v>1</v>
      </c>
      <c r="D13" s="11" t="s">
        <v>2</v>
      </c>
      <c r="E13" s="7" t="s">
        <v>3</v>
      </c>
      <c r="F13" s="7" t="s">
        <v>13</v>
      </c>
      <c r="G13" s="12" t="s">
        <v>9</v>
      </c>
      <c r="H13" s="19" t="s">
        <v>10</v>
      </c>
      <c r="I13" s="11" t="s">
        <v>11</v>
      </c>
    </row>
    <row r="14" spans="1:9">
      <c r="A14" s="7">
        <v>431</v>
      </c>
      <c r="B14" s="7">
        <v>1</v>
      </c>
      <c r="C14" s="11" t="str">
        <f>VLOOKUP(A14,Entries!$A$2:$D$152,2,FALSE)</f>
        <v>Luke Ring</v>
      </c>
      <c r="D14" s="11" t="str">
        <f>VLOOKUP(A14,Entries!$A$2:$D$152,3,FALSE)</f>
        <v>Leevale</v>
      </c>
      <c r="E14" s="7" t="str">
        <f>VLOOKUP(A14,Entries!$A$2:$D$152,4,FALSE)</f>
        <v>M</v>
      </c>
      <c r="F14" s="7" t="s">
        <v>26</v>
      </c>
      <c r="G14" s="6">
        <v>11.58</v>
      </c>
      <c r="H14" s="6">
        <f t="shared" ref="H14:H19" si="2">(IF(E14="M",27.954*((G14)^2)-927.71*(G14)+7697.05,IF(E14="F",6.598*((G14)^2)-322.54*(G14)+3948,"ERROR")))/100</f>
        <v>7.0269896559999871</v>
      </c>
      <c r="I14" s="11" t="str">
        <f t="shared" ref="I14:I19" si="3">IF(H14&gt;9,"Diamond",IF(H14&gt;7.5,"Platinum",IF(H14&gt;6,"Gold",IF(H14&gt;4.5,"Silver",IF(H14&gt;3,"Bronze","-")))))</f>
        <v>Gold</v>
      </c>
    </row>
    <row r="15" spans="1:9">
      <c r="A15" s="7">
        <v>440</v>
      </c>
      <c r="B15" s="7">
        <v>2</v>
      </c>
      <c r="C15" s="11" t="str">
        <f>VLOOKUP(A15,Entries!$A$2:$D$152,2,FALSE)</f>
        <v>John Corr</v>
      </c>
      <c r="D15" s="11" t="str">
        <f>VLOOKUP(A15,Entries!$A$2:$D$152,3,FALSE)</f>
        <v>Leevale</v>
      </c>
      <c r="E15" s="7" t="str">
        <f>VLOOKUP(A15,Entries!$A$2:$D$152,4,FALSE)</f>
        <v>M</v>
      </c>
      <c r="F15" s="7" t="s">
        <v>26</v>
      </c>
      <c r="G15" s="6">
        <v>11.94</v>
      </c>
      <c r="H15" s="6">
        <f t="shared" si="2"/>
        <v>6.0541547439999883</v>
      </c>
      <c r="I15" s="11" t="str">
        <f t="shared" si="3"/>
        <v>Gold</v>
      </c>
    </row>
    <row r="16" spans="1:9">
      <c r="A16" s="7">
        <v>410</v>
      </c>
      <c r="B16" s="7">
        <v>3</v>
      </c>
      <c r="C16" s="11" t="str">
        <f>VLOOKUP(A16,Entries!$A$2:$D$152,2,FALSE)</f>
        <v>Danny Allen</v>
      </c>
      <c r="D16" s="11" t="str">
        <f>VLOOKUP(A16,Entries!$A$2:$D$152,3,FALSE)</f>
        <v>Bandon</v>
      </c>
      <c r="E16" s="7" t="str">
        <f>VLOOKUP(A16,Entries!$A$2:$D$152,4,FALSE)</f>
        <v>M</v>
      </c>
      <c r="F16" s="7" t="s">
        <v>26</v>
      </c>
      <c r="G16" s="6">
        <v>12.16</v>
      </c>
      <c r="H16" s="6">
        <f t="shared" si="2"/>
        <v>5.4953138239999957</v>
      </c>
      <c r="I16" s="11" t="str">
        <f t="shared" si="3"/>
        <v>Silver</v>
      </c>
    </row>
    <row r="17" spans="1:9">
      <c r="A17" s="7">
        <v>428</v>
      </c>
      <c r="B17" s="7">
        <v>4</v>
      </c>
      <c r="C17" s="11" t="str">
        <f>VLOOKUP(A17,Entries!$A$2:$D$152,2,FALSE)</f>
        <v>Ger O Shea</v>
      </c>
      <c r="D17" s="11" t="str">
        <f>VLOOKUP(A17,Entries!$A$2:$D$152,3,FALSE)</f>
        <v>Dooneen</v>
      </c>
      <c r="E17" s="7" t="str">
        <f>VLOOKUP(A17,Entries!$A$2:$D$152,4,FALSE)</f>
        <v>M</v>
      </c>
      <c r="F17" s="7" t="s">
        <v>26</v>
      </c>
      <c r="G17" s="6">
        <v>12.28</v>
      </c>
      <c r="H17" s="6">
        <f t="shared" si="2"/>
        <v>5.2018967359999984</v>
      </c>
      <c r="I17" s="11" t="str">
        <f t="shared" si="3"/>
        <v>Silver</v>
      </c>
    </row>
    <row r="18" spans="1:9">
      <c r="A18" s="7">
        <v>424</v>
      </c>
      <c r="B18" s="7">
        <v>5</v>
      </c>
      <c r="C18" s="11" t="str">
        <f>VLOOKUP(A18,Entries!$A$2:$D$152,2,FALSE)</f>
        <v>Damian Walsh</v>
      </c>
      <c r="D18" s="11" t="str">
        <f>VLOOKUP(A18,Entries!$A$2:$D$152,3,FALSE)</f>
        <v>Menapians</v>
      </c>
      <c r="E18" s="7" t="str">
        <f>VLOOKUP(A18,Entries!$A$2:$D$152,4,FALSE)</f>
        <v>M</v>
      </c>
      <c r="F18" s="7" t="s">
        <v>26</v>
      </c>
      <c r="G18" s="6">
        <v>12.88</v>
      </c>
      <c r="H18" s="6">
        <f t="shared" si="2"/>
        <v>3.8555725759999859</v>
      </c>
      <c r="I18" s="11" t="str">
        <f t="shared" si="3"/>
        <v>Bronze</v>
      </c>
    </row>
    <row r="19" spans="1:9">
      <c r="A19" s="7">
        <v>406</v>
      </c>
      <c r="B19" s="7">
        <v>6</v>
      </c>
      <c r="C19" s="11" t="str">
        <f>VLOOKUP(A19,Entries!$A$2:$D$152,2,FALSE)</f>
        <v>Paudie Barron</v>
      </c>
      <c r="D19" s="11" t="str">
        <f>VLOOKUP(A19,Entries!$A$2:$D$152,3,FALSE)</f>
        <v>St Josephs</v>
      </c>
      <c r="E19" s="7" t="str">
        <f>VLOOKUP(A19,Entries!$A$2:$D$152,4,FALSE)</f>
        <v>M</v>
      </c>
      <c r="F19" s="7" t="s">
        <v>26</v>
      </c>
      <c r="G19" s="6">
        <v>12.93</v>
      </c>
      <c r="H19" s="6">
        <f t="shared" si="2"/>
        <v>3.752463945999998</v>
      </c>
      <c r="I19" s="11" t="str">
        <f t="shared" si="3"/>
        <v>Bronze</v>
      </c>
    </row>
    <row r="20" spans="1:9">
      <c r="A20" s="4"/>
      <c r="B20" s="4"/>
      <c r="C20" s="9"/>
      <c r="D20" s="9"/>
      <c r="E20" s="4"/>
      <c r="F20" s="4"/>
      <c r="G20" s="15"/>
      <c r="H20" s="15"/>
      <c r="I20" s="9"/>
    </row>
    <row r="21" spans="1:9">
      <c r="A21" s="4"/>
      <c r="B21" s="4"/>
      <c r="C21" s="9"/>
      <c r="D21" s="9"/>
      <c r="E21" s="4"/>
      <c r="F21" s="4"/>
      <c r="G21" s="15"/>
      <c r="H21" s="15"/>
      <c r="I21" s="9"/>
    </row>
    <row r="22" spans="1:9">
      <c r="A22" s="10"/>
      <c r="B22" s="16" t="s">
        <v>87</v>
      </c>
      <c r="C22" s="16"/>
      <c r="D22" s="10" t="s">
        <v>218</v>
      </c>
      <c r="E22" s="23"/>
      <c r="F22" s="23"/>
      <c r="G22" s="24"/>
      <c r="H22" s="24"/>
      <c r="I22" s="10"/>
    </row>
    <row r="23" spans="1:9">
      <c r="A23" s="7" t="s">
        <v>16</v>
      </c>
      <c r="B23" s="7"/>
      <c r="C23" s="11" t="s">
        <v>1</v>
      </c>
      <c r="D23" s="11" t="s">
        <v>2</v>
      </c>
      <c r="E23" s="7" t="s">
        <v>3</v>
      </c>
      <c r="F23" s="7" t="s">
        <v>13</v>
      </c>
      <c r="G23" s="12" t="s">
        <v>9</v>
      </c>
      <c r="H23" s="19" t="s">
        <v>10</v>
      </c>
      <c r="I23" s="11" t="s">
        <v>11</v>
      </c>
    </row>
    <row r="24" spans="1:9">
      <c r="A24" s="7">
        <v>461</v>
      </c>
      <c r="B24" s="7">
        <v>1</v>
      </c>
      <c r="C24" s="11" t="str">
        <f>VLOOKUP(A24,Entries!$A$2:$D$152,2,FALSE)</f>
        <v>Wesley Oliveira</v>
      </c>
      <c r="D24" s="11" t="str">
        <f>VLOOKUP(A24,Entries!$A$2:$D$152,3,FALSE)</f>
        <v>Leevale</v>
      </c>
      <c r="E24" s="7" t="str">
        <f>VLOOKUP(A24,Entries!$A$2:$D$152,4,FALSE)</f>
        <v>M</v>
      </c>
      <c r="F24" s="7" t="s">
        <v>26</v>
      </c>
      <c r="G24" s="6">
        <v>11.85</v>
      </c>
      <c r="H24" s="6">
        <f t="shared" ref="H24:H30" si="4">(IF(E24="M",27.954*((G24)^2)-927.71*(G24)+7697.05,IF(E24="F",6.598*((G24)^2)-322.54*(G24)+3948,"ERROR")))/100</f>
        <v>6.2905706499999994</v>
      </c>
      <c r="I24" s="11" t="str">
        <f t="shared" ref="I24:I30" si="5">IF(H24&gt;9,"Diamond",IF(H24&gt;7.5,"Platinum",IF(H24&gt;6,"Gold",IF(H24&gt;4.5,"Silver",IF(H24&gt;3,"Bronze","-")))))</f>
        <v>Gold</v>
      </c>
    </row>
    <row r="25" spans="1:9">
      <c r="A25" s="7">
        <v>474</v>
      </c>
      <c r="B25" s="7">
        <v>2</v>
      </c>
      <c r="C25" s="11" t="str">
        <f>VLOOKUP(A25,Entries!$A$2:$D$152,2,FALSE)</f>
        <v>No Number</v>
      </c>
      <c r="D25" s="11" t="str">
        <f>VLOOKUP(A25,Entries!$A$2:$D$152,3,FALSE)</f>
        <v>Somewhere</v>
      </c>
      <c r="E25" s="7" t="str">
        <f>VLOOKUP(A25,Entries!$A$2:$D$152,4,FALSE)</f>
        <v>F</v>
      </c>
      <c r="F25" s="7" t="s">
        <v>26</v>
      </c>
      <c r="G25" s="6">
        <v>13.24</v>
      </c>
      <c r="H25" s="6">
        <f t="shared" si="4"/>
        <v>8.3418396479999952</v>
      </c>
      <c r="I25" s="11" t="str">
        <f t="shared" si="5"/>
        <v>Platinum</v>
      </c>
    </row>
    <row r="26" spans="1:9">
      <c r="A26" s="7">
        <v>450</v>
      </c>
      <c r="B26" s="7">
        <v>3</v>
      </c>
      <c r="C26" s="11" t="str">
        <f>VLOOKUP(A26,Entries!$A$2:$D$152,2,FALSE)</f>
        <v>Rebekah O Connell</v>
      </c>
      <c r="D26" s="11" t="str">
        <f>VLOOKUP(A26,Entries!$A$2:$D$152,3,FALSE)</f>
        <v>Liscarroll</v>
      </c>
      <c r="E26" s="7" t="str">
        <f>VLOOKUP(A26,Entries!$A$2:$D$152,4,FALSE)</f>
        <v>F</v>
      </c>
      <c r="F26" s="7" t="s">
        <v>26</v>
      </c>
      <c r="G26" s="6">
        <v>13.36</v>
      </c>
      <c r="H26" s="6">
        <f t="shared" si="4"/>
        <v>8.1653998080000019</v>
      </c>
      <c r="I26" s="11" t="str">
        <f t="shared" si="5"/>
        <v>Platinum</v>
      </c>
    </row>
    <row r="27" spans="1:9">
      <c r="A27" s="7">
        <v>412</v>
      </c>
      <c r="B27" s="7">
        <v>4</v>
      </c>
      <c r="C27" s="11" t="str">
        <f>VLOOKUP(A27,Entries!$A$2:$D$152,2,FALSE)</f>
        <v>Tom O Shea</v>
      </c>
      <c r="D27" s="11" t="str">
        <f>VLOOKUP(A27,Entries!$A$2:$D$152,3,FALSE)</f>
        <v>Liscarroll</v>
      </c>
      <c r="E27" s="7" t="str">
        <f>VLOOKUP(A27,Entries!$A$2:$D$152,4,FALSE)</f>
        <v>M</v>
      </c>
      <c r="F27" s="7" t="s">
        <v>26</v>
      </c>
      <c r="G27" s="6">
        <v>13.59</v>
      </c>
      <c r="H27" s="6">
        <f t="shared" si="4"/>
        <v>2.5224224739999954</v>
      </c>
      <c r="I27" s="11" t="str">
        <f t="shared" si="5"/>
        <v>-</v>
      </c>
    </row>
    <row r="28" spans="1:9">
      <c r="A28" s="7">
        <v>415</v>
      </c>
      <c r="B28" s="7">
        <v>5</v>
      </c>
      <c r="C28" s="11" t="str">
        <f>VLOOKUP(A28,Entries!$A$2:$D$152,2,FALSE)</f>
        <v>Brendan Dennehy</v>
      </c>
      <c r="D28" s="11" t="str">
        <f>VLOOKUP(A28,Entries!$A$2:$D$152,3,FALSE)</f>
        <v>Rising Sun</v>
      </c>
      <c r="E28" s="7" t="str">
        <f>VLOOKUP(A28,Entries!$A$2:$D$152,4,FALSE)</f>
        <v>M</v>
      </c>
      <c r="F28" s="7" t="s">
        <v>26</v>
      </c>
      <c r="G28" s="6">
        <v>13.93</v>
      </c>
      <c r="H28" s="6">
        <f t="shared" si="4"/>
        <v>1.9838083460000053</v>
      </c>
      <c r="I28" s="11" t="str">
        <f t="shared" si="5"/>
        <v>-</v>
      </c>
    </row>
    <row r="29" spans="1:9">
      <c r="A29" s="7">
        <v>434</v>
      </c>
      <c r="B29" s="7">
        <v>6</v>
      </c>
      <c r="C29" s="11" t="str">
        <f>VLOOKUP(A29,Entries!$A$2:$D$152,2,FALSE)</f>
        <v>Jerry O Mahony</v>
      </c>
      <c r="D29" s="11" t="str">
        <f>VLOOKUP(A29,Entries!$A$2:$D$152,3,FALSE)</f>
        <v>West Muskerry</v>
      </c>
      <c r="E29" s="7" t="str">
        <f>VLOOKUP(A29,Entries!$A$2:$D$152,4,FALSE)</f>
        <v>M</v>
      </c>
      <c r="F29" s="7" t="s">
        <v>26</v>
      </c>
      <c r="G29" s="6">
        <v>14.09</v>
      </c>
      <c r="H29" s="6">
        <f t="shared" si="4"/>
        <v>1.752706073999998</v>
      </c>
      <c r="I29" s="11" t="str">
        <f t="shared" si="5"/>
        <v>-</v>
      </c>
    </row>
    <row r="30" spans="1:9">
      <c r="A30" s="7">
        <v>436</v>
      </c>
      <c r="B30" s="7">
        <v>7</v>
      </c>
      <c r="C30" s="11" t="str">
        <f>VLOOKUP(A30,Entries!$A$2:$D$152,2,FALSE)</f>
        <v>Jerry O Riordan</v>
      </c>
      <c r="D30" s="11" t="str">
        <f>VLOOKUP(A30,Entries!$A$2:$D$152,3,FALSE)</f>
        <v>West Muskerry</v>
      </c>
      <c r="E30" s="7" t="str">
        <f>VLOOKUP(A30,Entries!$A$2:$D$152,4,FALSE)</f>
        <v>M</v>
      </c>
      <c r="F30" s="7" t="s">
        <v>26</v>
      </c>
      <c r="G30" s="6">
        <v>15.35</v>
      </c>
      <c r="H30" s="6">
        <f t="shared" si="4"/>
        <v>0.43292865000000347</v>
      </c>
      <c r="I30" s="11" t="str">
        <f t="shared" si="5"/>
        <v>-</v>
      </c>
    </row>
    <row r="31" spans="1:9">
      <c r="A31" s="4"/>
      <c r="B31" s="4"/>
      <c r="C31" s="9"/>
      <c r="D31" s="9"/>
      <c r="E31" s="4"/>
      <c r="F31" s="4"/>
      <c r="G31" s="15"/>
      <c r="H31" s="15"/>
      <c r="I31" s="9"/>
    </row>
    <row r="32" spans="1:9">
      <c r="A32" s="4"/>
      <c r="B32" s="4"/>
      <c r="C32" s="9"/>
      <c r="D32" s="9"/>
      <c r="E32" s="4"/>
      <c r="F32" s="4"/>
      <c r="G32" s="15"/>
      <c r="H32" s="15"/>
      <c r="I32" s="9"/>
    </row>
    <row r="33" spans="1:9">
      <c r="B33" s="16" t="s">
        <v>88</v>
      </c>
      <c r="D33" s="10" t="s">
        <v>218</v>
      </c>
    </row>
    <row r="34" spans="1:9">
      <c r="A34" s="7" t="s">
        <v>16</v>
      </c>
      <c r="B34" s="7"/>
      <c r="C34" s="11" t="s">
        <v>1</v>
      </c>
      <c r="D34" s="11" t="s">
        <v>2</v>
      </c>
      <c r="E34" s="7" t="s">
        <v>17</v>
      </c>
      <c r="F34" s="7" t="s">
        <v>13</v>
      </c>
      <c r="G34" s="12" t="s">
        <v>9</v>
      </c>
      <c r="H34" s="19" t="s">
        <v>10</v>
      </c>
      <c r="I34" s="11" t="s">
        <v>11</v>
      </c>
    </row>
    <row r="35" spans="1:9">
      <c r="A35" s="7">
        <v>446</v>
      </c>
      <c r="B35" s="7">
        <v>1</v>
      </c>
      <c r="C35" s="11" t="str">
        <f>VLOOKUP(A35,Entries!$A$2:$D$152,2,FALSE)</f>
        <v>David McDonnald</v>
      </c>
      <c r="D35" s="11" t="str">
        <f>VLOOKUP(A35,Entries!$A$2:$D$152,3,FALSE)</f>
        <v>Menapians</v>
      </c>
      <c r="E35" s="7" t="str">
        <f>VLOOKUP(A35,Entries!$A$2:$D$152,4,FALSE)</f>
        <v>M</v>
      </c>
      <c r="F35" s="7" t="s">
        <v>14</v>
      </c>
      <c r="G35" s="6">
        <v>22.35</v>
      </c>
      <c r="H35" s="6">
        <f t="shared" ref="H35:H38" si="6">(IF(E35="M",4.8037*((G35)^2)-345.76*(G35)+6221.9,IF(E35="F",1.2821*((G35)^2)-135.85*(G35)+3599.1,"ERROR")))/100</f>
        <v>8.9372023325000001</v>
      </c>
      <c r="I35" s="11" t="str">
        <f t="shared" ref="I35:I38" si="7">IF(H35&gt;9,"Diamond",IF(H35&gt;7.5,"Platinum",IF(H35&gt;6,"Gold",IF(H35&gt;4.5,"Silver",IF(H35&gt;3,"Bronze","-")))))</f>
        <v>Platinum</v>
      </c>
    </row>
    <row r="36" spans="1:9">
      <c r="A36" s="7">
        <v>426</v>
      </c>
      <c r="B36" s="7">
        <v>2</v>
      </c>
      <c r="C36" s="11" t="str">
        <f>VLOOKUP(A36,Entries!$A$2:$D$152,2,FALSE)</f>
        <v>Raymond Walsh</v>
      </c>
      <c r="D36" s="11" t="str">
        <f>VLOOKUP(A36,Entries!$A$2:$D$152,3,FALSE)</f>
        <v>Abbey Striders</v>
      </c>
      <c r="E36" s="7" t="str">
        <f>VLOOKUP(A36,Entries!$A$2:$D$152,4,FALSE)</f>
        <v>M</v>
      </c>
      <c r="F36" s="7" t="s">
        <v>14</v>
      </c>
      <c r="G36" s="6">
        <v>22.52</v>
      </c>
      <c r="H36" s="6">
        <f t="shared" si="6"/>
        <v>8.7158317648000043</v>
      </c>
      <c r="I36" s="11" t="str">
        <f t="shared" si="7"/>
        <v>Platinum</v>
      </c>
    </row>
    <row r="37" spans="1:9">
      <c r="A37" s="7">
        <v>422</v>
      </c>
      <c r="B37" s="7">
        <v>3</v>
      </c>
      <c r="C37" s="11" t="str">
        <f>VLOOKUP(A37,Entries!$A$2:$D$152,2,FALSE)</f>
        <v>Dan Colbert</v>
      </c>
      <c r="D37" s="11" t="str">
        <f>VLOOKUP(A37,Entries!$A$2:$D$152,3,FALSE)</f>
        <v>Midleton</v>
      </c>
      <c r="E37" s="7" t="str">
        <f>VLOOKUP(A37,Entries!$A$2:$D$152,4,FALSE)</f>
        <v>M</v>
      </c>
      <c r="F37" s="7" t="s">
        <v>14</v>
      </c>
      <c r="G37" s="6">
        <v>22.7</v>
      </c>
      <c r="H37" s="6">
        <f t="shared" si="6"/>
        <v>8.4844657300000019</v>
      </c>
      <c r="I37" s="11" t="str">
        <f t="shared" si="7"/>
        <v>Platinum</v>
      </c>
    </row>
    <row r="38" spans="1:9">
      <c r="A38" s="7">
        <v>421</v>
      </c>
      <c r="B38" s="7">
        <v>4</v>
      </c>
      <c r="C38" s="11" t="str">
        <f>VLOOKUP(A38,Entries!$A$2:$D$152,2,FALSE)</f>
        <v>Tony Stafford</v>
      </c>
      <c r="D38" s="11" t="str">
        <f>VLOOKUP(A38,Entries!$A$2:$D$152,3,FALSE)</f>
        <v>Menapians</v>
      </c>
      <c r="E38" s="7" t="str">
        <f>VLOOKUP(A38,Entries!$A$2:$D$152,4,FALSE)</f>
        <v>M</v>
      </c>
      <c r="F38" s="7" t="s">
        <v>14</v>
      </c>
      <c r="G38" s="6">
        <v>23.3</v>
      </c>
      <c r="H38" s="6">
        <f t="shared" si="6"/>
        <v>7.7357269300000011</v>
      </c>
      <c r="I38" s="11" t="str">
        <f t="shared" si="7"/>
        <v>Platinum</v>
      </c>
    </row>
    <row r="39" spans="1:9">
      <c r="A39" s="7">
        <v>461</v>
      </c>
      <c r="B39" s="7">
        <v>5</v>
      </c>
      <c r="C39" s="11" t="str">
        <f>VLOOKUP(A39,Entries!$A$2:$D$152,2,FALSE)</f>
        <v>Wesley Oliveira</v>
      </c>
      <c r="D39" s="11" t="str">
        <f>VLOOKUP(A39,Entries!$A$2:$D$152,3,FALSE)</f>
        <v>Leevale</v>
      </c>
      <c r="E39" s="7" t="str">
        <f>VLOOKUP(A39,Entries!$A$2:$D$152,4,FALSE)</f>
        <v>M</v>
      </c>
      <c r="F39" s="7" t="s">
        <v>14</v>
      </c>
      <c r="G39" s="6">
        <v>24.28</v>
      </c>
      <c r="H39" s="6">
        <f t="shared" ref="H39:H40" si="8">(IF(E39="M",4.8037*((G39)^2)-345.76*(G39)+6221.9,IF(E39="F",1.2821*((G39)^2)-135.85*(G39)+3599.1,"ERROR")))/100</f>
        <v>6.5871673808000013</v>
      </c>
      <c r="I39" s="11" t="str">
        <f t="shared" ref="I39:I40" si="9">IF(H39&gt;9,"Diamond",IF(H39&gt;7.5,"Platinum",IF(H39&gt;6,"Gold",IF(H39&gt;4.5,"Silver",IF(H39&gt;3,"Bronze","-")))))</f>
        <v>Gold</v>
      </c>
    </row>
    <row r="40" spans="1:9">
      <c r="A40" s="7">
        <v>410</v>
      </c>
      <c r="B40" s="7">
        <v>6</v>
      </c>
      <c r="C40" s="11" t="str">
        <f>VLOOKUP(A40,Entries!$A$2:$D$152,2,FALSE)</f>
        <v>Danny Allen</v>
      </c>
      <c r="D40" s="11" t="str">
        <f>VLOOKUP(A40,Entries!$A$2:$D$152,3,FALSE)</f>
        <v>Bandon</v>
      </c>
      <c r="E40" s="7" t="str">
        <f>VLOOKUP(A40,Entries!$A$2:$D$152,4,FALSE)</f>
        <v>M</v>
      </c>
      <c r="F40" s="7" t="s">
        <v>14</v>
      </c>
      <c r="G40" s="6">
        <v>24.3</v>
      </c>
      <c r="H40" s="6">
        <f t="shared" si="8"/>
        <v>6.5646881299999951</v>
      </c>
      <c r="I40" s="11" t="str">
        <f t="shared" si="9"/>
        <v>Gold</v>
      </c>
    </row>
    <row r="41" spans="1:9">
      <c r="A41" s="4"/>
      <c r="B41" s="4"/>
      <c r="C41" s="9"/>
      <c r="D41" s="9"/>
      <c r="E41" s="4"/>
      <c r="F41" s="4"/>
      <c r="G41" s="15"/>
      <c r="H41" s="15"/>
      <c r="I41" s="9"/>
    </row>
    <row r="42" spans="1:9">
      <c r="A42" s="4"/>
      <c r="B42" s="38"/>
      <c r="C42" s="9"/>
      <c r="D42" s="9"/>
      <c r="E42" s="4"/>
      <c r="F42" s="4"/>
      <c r="G42" s="15"/>
      <c r="H42" s="39"/>
      <c r="I42" s="40"/>
    </row>
    <row r="43" spans="1:9">
      <c r="B43" s="16" t="s">
        <v>89</v>
      </c>
      <c r="D43" s="10" t="s">
        <v>219</v>
      </c>
    </row>
    <row r="44" spans="1:9">
      <c r="A44" s="7" t="s">
        <v>16</v>
      </c>
      <c r="B44" s="7"/>
      <c r="C44" s="11" t="s">
        <v>1</v>
      </c>
      <c r="D44" s="11" t="s">
        <v>2</v>
      </c>
      <c r="E44" s="7" t="s">
        <v>17</v>
      </c>
      <c r="F44" s="7" t="s">
        <v>13</v>
      </c>
      <c r="G44" s="12" t="s">
        <v>9</v>
      </c>
      <c r="H44" s="19" t="s">
        <v>10</v>
      </c>
      <c r="I44" s="11" t="s">
        <v>11</v>
      </c>
    </row>
    <row r="45" spans="1:9">
      <c r="A45" s="7">
        <v>431</v>
      </c>
      <c r="B45" s="7">
        <v>1</v>
      </c>
      <c r="C45" s="11" t="str">
        <f>VLOOKUP(A45,Entries!$A$2:$D$152,2,FALSE)</f>
        <v>Luke Ring</v>
      </c>
      <c r="D45" s="11" t="str">
        <f>VLOOKUP(A45,Entries!$A$2:$D$152,3,FALSE)</f>
        <v>Leevale</v>
      </c>
      <c r="E45" s="7" t="str">
        <f>VLOOKUP(A45,Entries!$A$2:$D$152,4,FALSE)</f>
        <v>M</v>
      </c>
      <c r="F45" s="7" t="s">
        <v>14</v>
      </c>
      <c r="G45" s="6">
        <v>23.65</v>
      </c>
      <c r="H45" s="6">
        <f t="shared" ref="H45:H50" si="10">(IF(E45="M",4.8037*((G45)^2)-345.76*(G45)+6221.9,IF(E45="F",1.2821*((G45)^2)-135.85*(G45)+3599.1,"ERROR")))/100</f>
        <v>7.3149349324999999</v>
      </c>
      <c r="I45" s="11" t="str">
        <f t="shared" ref="I45:I50" si="11">IF(H45&gt;9,"Diamond",IF(H45&gt;7.5,"Platinum",IF(H45&gt;6,"Gold",IF(H45&gt;4.5,"Silver",IF(H45&gt;3,"Bronze","-")))))</f>
        <v>Gold</v>
      </c>
    </row>
    <row r="46" spans="1:9">
      <c r="A46" s="7">
        <v>420</v>
      </c>
      <c r="B46" s="7">
        <v>2</v>
      </c>
      <c r="C46" s="11" t="str">
        <f>VLOOKUP(A46,Entries!$A$2:$D$152,2,FALSE)</f>
        <v>Michael Deady</v>
      </c>
      <c r="D46" s="11" t="str">
        <f>VLOOKUP(A46,Entries!$A$2:$D$152,3,FALSE)</f>
        <v>Menapians</v>
      </c>
      <c r="E46" s="7" t="str">
        <f>VLOOKUP(A46,Entries!$A$2:$D$152,4,FALSE)</f>
        <v>M</v>
      </c>
      <c r="F46" s="7" t="s">
        <v>14</v>
      </c>
      <c r="G46" s="6">
        <v>23.78</v>
      </c>
      <c r="H46" s="6">
        <f t="shared" si="10"/>
        <v>7.1616382707999948</v>
      </c>
      <c r="I46" s="11" t="str">
        <f t="shared" si="11"/>
        <v>Gold</v>
      </c>
    </row>
    <row r="47" spans="1:9">
      <c r="A47" s="7">
        <v>437</v>
      </c>
      <c r="B47" s="7">
        <v>3</v>
      </c>
      <c r="C47" s="11" t="str">
        <f>VLOOKUP(A47,Entries!$A$2:$D$152,2,FALSE)</f>
        <v>Adrian Jackman</v>
      </c>
      <c r="D47" s="11" t="str">
        <f>VLOOKUP(A47,Entries!$A$2:$D$152,3,FALSE)</f>
        <v>Guest</v>
      </c>
      <c r="E47" s="7" t="str">
        <f>VLOOKUP(A47,Entries!$A$2:$D$152,4,FALSE)</f>
        <v>M</v>
      </c>
      <c r="F47" s="7" t="s">
        <v>14</v>
      </c>
      <c r="G47" s="6">
        <v>24.01</v>
      </c>
      <c r="H47" s="6">
        <f t="shared" si="10"/>
        <v>6.8943985637000056</v>
      </c>
      <c r="I47" s="11" t="str">
        <f t="shared" si="11"/>
        <v>Gold</v>
      </c>
    </row>
    <row r="48" spans="1:9">
      <c r="A48" s="7">
        <v>440</v>
      </c>
      <c r="B48" s="7">
        <v>4</v>
      </c>
      <c r="C48" s="11" t="str">
        <f>VLOOKUP(A48,Entries!$A$2:$D$152,2,FALSE)</f>
        <v>John Corr</v>
      </c>
      <c r="D48" s="11" t="str">
        <f>VLOOKUP(A48,Entries!$A$2:$D$152,3,FALSE)</f>
        <v>Leevale</v>
      </c>
      <c r="E48" s="7" t="str">
        <f>VLOOKUP(A48,Entries!$A$2:$D$152,4,FALSE)</f>
        <v>M</v>
      </c>
      <c r="F48" s="7" t="s">
        <v>14</v>
      </c>
      <c r="G48" s="6">
        <v>24.31</v>
      </c>
      <c r="H48" s="6">
        <f t="shared" si="10"/>
        <v>6.5534629157000106</v>
      </c>
      <c r="I48" s="11" t="str">
        <f t="shared" si="11"/>
        <v>Gold</v>
      </c>
    </row>
    <row r="49" spans="1:9">
      <c r="A49" s="7">
        <v>428</v>
      </c>
      <c r="B49" s="7">
        <v>5</v>
      </c>
      <c r="C49" s="11" t="str">
        <f>VLOOKUP(A49,Entries!$A$2:$D$152,2,FALSE)</f>
        <v>Ger O Shea</v>
      </c>
      <c r="D49" s="11" t="str">
        <f>VLOOKUP(A49,Entries!$A$2:$D$152,3,FALSE)</f>
        <v>Dooneen</v>
      </c>
      <c r="E49" s="7" t="str">
        <f>VLOOKUP(A49,Entries!$A$2:$D$152,4,FALSE)</f>
        <v>M</v>
      </c>
      <c r="F49" s="7" t="s">
        <v>14</v>
      </c>
      <c r="G49" s="6">
        <v>24.57</v>
      </c>
      <c r="H49" s="6">
        <f t="shared" si="10"/>
        <v>6.26497954129999</v>
      </c>
      <c r="I49" s="11" t="str">
        <f t="shared" si="11"/>
        <v>Gold</v>
      </c>
    </row>
    <row r="50" spans="1:9">
      <c r="A50" s="7">
        <v>429</v>
      </c>
      <c r="B50" s="7">
        <v>6</v>
      </c>
      <c r="C50" s="11" t="str">
        <f>VLOOKUP(A50,Entries!$A$2:$D$152,2,FALSE)</f>
        <v>Phil Healy</v>
      </c>
      <c r="D50" s="11" t="str">
        <f>VLOOKUP(A50,Entries!$A$2:$D$152,3,FALSE)</f>
        <v>Bandon</v>
      </c>
      <c r="E50" s="7" t="str">
        <f>VLOOKUP(A50,Entries!$A$2:$D$152,4,FALSE)</f>
        <v>F</v>
      </c>
      <c r="F50" s="7" t="s">
        <v>14</v>
      </c>
      <c r="G50" s="6">
        <v>24.65</v>
      </c>
      <c r="H50" s="6">
        <f t="shared" si="10"/>
        <v>10.294303072500002</v>
      </c>
      <c r="I50" s="11" t="str">
        <f t="shared" si="11"/>
        <v>Diamond</v>
      </c>
    </row>
    <row r="51" spans="1:9">
      <c r="A51" s="4"/>
      <c r="B51" s="4"/>
      <c r="C51" s="9"/>
      <c r="D51" s="9"/>
      <c r="E51" s="4"/>
      <c r="F51" s="4"/>
      <c r="G51" s="15"/>
      <c r="H51" s="15"/>
      <c r="I51" s="9"/>
    </row>
    <row r="52" spans="1:9">
      <c r="A52" s="4"/>
      <c r="B52" s="4"/>
      <c r="C52" s="9"/>
      <c r="D52" s="9"/>
      <c r="E52" s="4"/>
      <c r="F52" s="4"/>
      <c r="G52" s="15"/>
      <c r="H52" s="15"/>
      <c r="I52" s="9"/>
    </row>
    <row r="53" spans="1:9">
      <c r="A53" s="4"/>
      <c r="B53" s="4"/>
      <c r="C53" s="9"/>
      <c r="D53" s="9"/>
      <c r="E53" s="4"/>
      <c r="F53" s="4"/>
      <c r="G53" s="15"/>
      <c r="H53" s="15"/>
      <c r="I53" s="9"/>
    </row>
    <row r="54" spans="1:9">
      <c r="A54" s="4"/>
      <c r="B54" s="4"/>
      <c r="C54" s="9"/>
      <c r="D54" s="9"/>
      <c r="E54" s="4"/>
      <c r="F54" s="4"/>
      <c r="G54" s="15"/>
      <c r="H54" s="15"/>
      <c r="I54" s="9"/>
    </row>
    <row r="55" spans="1:9">
      <c r="B55" s="16" t="s">
        <v>90</v>
      </c>
      <c r="D55" s="10" t="s">
        <v>220</v>
      </c>
    </row>
    <row r="56" spans="1:9">
      <c r="A56" s="7" t="s">
        <v>16</v>
      </c>
      <c r="B56" s="7"/>
      <c r="C56" s="11" t="s">
        <v>1</v>
      </c>
      <c r="D56" s="11" t="s">
        <v>2</v>
      </c>
      <c r="E56" s="7" t="s">
        <v>17</v>
      </c>
      <c r="F56" s="7" t="s">
        <v>13</v>
      </c>
      <c r="G56" s="12" t="s">
        <v>9</v>
      </c>
      <c r="H56" s="19" t="s">
        <v>10</v>
      </c>
      <c r="I56" s="11" t="s">
        <v>11</v>
      </c>
    </row>
    <row r="57" spans="1:9">
      <c r="A57" s="7">
        <v>443</v>
      </c>
      <c r="B57" s="7">
        <v>1</v>
      </c>
      <c r="C57" s="11" t="str">
        <f>VLOOKUP(A57,Entries!$A$2:$D$152,2,FALSE)</f>
        <v>Mel O Callaghan</v>
      </c>
      <c r="D57" s="11" t="str">
        <f>VLOOKUP(A57,Entries!$A$2:$D$152,3,FALSE)</f>
        <v>Gneeveguilla</v>
      </c>
      <c r="E57" s="7" t="str">
        <f>VLOOKUP(A57,Entries!$A$2:$D$152,4,FALSE)</f>
        <v>M</v>
      </c>
      <c r="F57" s="7" t="s">
        <v>14</v>
      </c>
      <c r="G57" s="6">
        <v>23.96</v>
      </c>
      <c r="H57" s="6">
        <f t="shared" ref="H57:H63" si="12">(IF(E57="M",4.8037*((G57)^2)-345.76*(G57)+6221.9,IF(E57="F",1.2821*((G57)^2)-135.85*(G57)+3599.1,"ERROR")))/100</f>
        <v>6.9520618191999892</v>
      </c>
      <c r="I57" s="11" t="str">
        <f t="shared" ref="I57:I63" si="13">IF(H57&gt;9,"Diamond",IF(H57&gt;7.5,"Platinum",IF(H57&gt;6,"Gold",IF(H57&gt;4.5,"Silver",IF(H57&gt;3,"Bronze","-")))))</f>
        <v>Gold</v>
      </c>
    </row>
    <row r="58" spans="1:9">
      <c r="A58" s="7">
        <v>435</v>
      </c>
      <c r="B58" s="7">
        <v>2</v>
      </c>
      <c r="C58" s="11" t="str">
        <f>VLOOKUP(A58,Entries!$A$2:$D$152,2,FALSE)</f>
        <v>Kenneth Malone</v>
      </c>
      <c r="D58" s="11" t="str">
        <f>VLOOKUP(A58,Entries!$A$2:$D$152,3,FALSE)</f>
        <v>Menapians</v>
      </c>
      <c r="E58" s="7" t="str">
        <f>VLOOKUP(A58,Entries!$A$2:$D$152,4,FALSE)</f>
        <v>M</v>
      </c>
      <c r="F58" s="7" t="s">
        <v>14</v>
      </c>
      <c r="G58" s="6">
        <v>24.84</v>
      </c>
      <c r="H58" s="6">
        <f t="shared" si="12"/>
        <v>5.9722747472000082</v>
      </c>
      <c r="I58" s="11" t="str">
        <f t="shared" si="13"/>
        <v>Silver</v>
      </c>
    </row>
    <row r="59" spans="1:9">
      <c r="A59" s="7">
        <v>424</v>
      </c>
      <c r="B59" s="7">
        <v>3</v>
      </c>
      <c r="C59" s="11" t="str">
        <f>VLOOKUP(A59,Entries!$A$2:$D$152,2,FALSE)</f>
        <v>Damian Walsh</v>
      </c>
      <c r="D59" s="11" t="str">
        <f>VLOOKUP(A59,Entries!$A$2:$D$152,3,FALSE)</f>
        <v>Menapians</v>
      </c>
      <c r="E59" s="7" t="str">
        <f>VLOOKUP(A59,Entries!$A$2:$D$152,4,FALSE)</f>
        <v>M</v>
      </c>
      <c r="F59" s="7" t="s">
        <v>14</v>
      </c>
      <c r="G59" s="6">
        <v>25.99</v>
      </c>
      <c r="H59" s="6">
        <f t="shared" si="12"/>
        <v>4.8040135637000096</v>
      </c>
      <c r="I59" s="11" t="str">
        <f t="shared" si="13"/>
        <v>Silver</v>
      </c>
    </row>
    <row r="60" spans="1:9">
      <c r="A60" s="7">
        <v>452</v>
      </c>
      <c r="B60" s="7">
        <v>4</v>
      </c>
      <c r="C60" s="11" t="str">
        <f>VLOOKUP(A60,Entries!$A$2:$D$152,2,FALSE)</f>
        <v>Jessica Neville</v>
      </c>
      <c r="D60" s="11" t="str">
        <f>VLOOKUP(A60,Entries!$A$2:$D$152,3,FALSE)</f>
        <v>Leevale</v>
      </c>
      <c r="E60" s="7" t="str">
        <f>VLOOKUP(A60,Entries!$A$2:$D$152,4,FALSE)</f>
        <v>F</v>
      </c>
      <c r="F60" s="7" t="s">
        <v>14</v>
      </c>
      <c r="G60" s="6">
        <v>26.18</v>
      </c>
      <c r="H60" s="6">
        <f t="shared" si="12"/>
        <v>9.2128859603999995</v>
      </c>
      <c r="I60" s="11" t="str">
        <f t="shared" si="13"/>
        <v>Diamond</v>
      </c>
    </row>
    <row r="61" spans="1:9">
      <c r="A61" s="7">
        <v>406</v>
      </c>
      <c r="B61" s="7">
        <v>5</v>
      </c>
      <c r="C61" s="11" t="str">
        <f>VLOOKUP(A61,Entries!$A$2:$D$152,2,FALSE)</f>
        <v>Paudie Barron</v>
      </c>
      <c r="D61" s="11" t="str">
        <f>VLOOKUP(A61,Entries!$A$2:$D$152,3,FALSE)</f>
        <v>St Josephs</v>
      </c>
      <c r="E61" s="7" t="str">
        <f>VLOOKUP(A61,Entries!$A$2:$D$152,4,FALSE)</f>
        <v>M</v>
      </c>
      <c r="F61" s="7" t="s">
        <v>14</v>
      </c>
      <c r="G61" s="6">
        <v>26.97</v>
      </c>
      <c r="H61" s="6">
        <f t="shared" si="12"/>
        <v>3.9087242933000015</v>
      </c>
      <c r="I61" s="11" t="str">
        <f t="shared" si="13"/>
        <v>Bronze</v>
      </c>
    </row>
    <row r="62" spans="1:9">
      <c r="A62" s="7">
        <v>427</v>
      </c>
      <c r="B62" s="7">
        <v>6</v>
      </c>
      <c r="C62" s="11" t="str">
        <f>VLOOKUP(A62,Entries!$A$2:$D$152,2,FALSE)</f>
        <v>Ronan Foley</v>
      </c>
      <c r="D62" s="11" t="str">
        <f>VLOOKUP(A62,Entries!$A$2:$D$152,3,FALSE)</f>
        <v>Togher</v>
      </c>
      <c r="E62" s="7" t="str">
        <f>VLOOKUP(A62,Entries!$A$2:$D$152,4,FALSE)</f>
        <v>M</v>
      </c>
      <c r="F62" s="7" t="s">
        <v>14</v>
      </c>
      <c r="G62" s="6">
        <v>27.89</v>
      </c>
      <c r="H62" s="6">
        <f t="shared" si="12"/>
        <v>3.1522173277000003</v>
      </c>
      <c r="I62" s="11" t="str">
        <f t="shared" si="13"/>
        <v>Bronze</v>
      </c>
    </row>
    <row r="63" spans="1:9">
      <c r="A63" s="7">
        <v>415</v>
      </c>
      <c r="B63" s="7">
        <v>7</v>
      </c>
      <c r="C63" s="11" t="str">
        <f>VLOOKUP(A63,Entries!$A$2:$D$152,2,FALSE)</f>
        <v>Brendan Dennehy</v>
      </c>
      <c r="D63" s="11" t="str">
        <f>VLOOKUP(A63,Entries!$A$2:$D$152,3,FALSE)</f>
        <v>Rising Sun</v>
      </c>
      <c r="E63" s="7" t="str">
        <f>VLOOKUP(A63,Entries!$A$2:$D$152,4,FALSE)</f>
        <v>M</v>
      </c>
      <c r="F63" s="7" t="s">
        <v>14</v>
      </c>
      <c r="G63" s="6">
        <v>28.24</v>
      </c>
      <c r="H63" s="6">
        <f t="shared" si="12"/>
        <v>2.8857682111999932</v>
      </c>
      <c r="I63" s="11" t="str">
        <f t="shared" si="13"/>
        <v>-</v>
      </c>
    </row>
    <row r="64" spans="1:9">
      <c r="B64" s="16" t="s">
        <v>217</v>
      </c>
    </row>
    <row r="65" spans="1:9">
      <c r="A65" s="7" t="s">
        <v>16</v>
      </c>
      <c r="B65" s="7"/>
      <c r="C65" s="11" t="s">
        <v>1</v>
      </c>
      <c r="D65" s="11" t="s">
        <v>2</v>
      </c>
      <c r="E65" s="7" t="s">
        <v>17</v>
      </c>
      <c r="F65" s="7" t="s">
        <v>13</v>
      </c>
      <c r="G65" s="13" t="s">
        <v>9</v>
      </c>
      <c r="H65" s="19" t="s">
        <v>10</v>
      </c>
      <c r="I65" s="11" t="s">
        <v>11</v>
      </c>
    </row>
    <row r="66" spans="1:9">
      <c r="A66" s="7">
        <v>449</v>
      </c>
      <c r="B66" s="7">
        <v>1</v>
      </c>
      <c r="C66" s="11" t="str">
        <f>VLOOKUP(A66,Entries!$A$2:$D$152,2,FALSE)</f>
        <v>James McCarthy</v>
      </c>
      <c r="D66" s="11" t="str">
        <f>VLOOKUP(A66,Entries!$A$2:$D$152,3,FALSE)</f>
        <v>East Cork</v>
      </c>
      <c r="E66" s="7" t="str">
        <f>VLOOKUP(A66,Entries!$A$2:$D$152,4,FALSE)</f>
        <v>M</v>
      </c>
      <c r="F66" s="7" t="s">
        <v>18</v>
      </c>
      <c r="G66" s="21">
        <v>6.0494212962962967E-3</v>
      </c>
      <c r="H66" s="6">
        <f t="shared" ref="H66:H71" si="14">(IF(E66="M",0.00000001*((G66*86400)^3)+0.0081*((G66*86400)^2)-13.68*((G66*86400))+5758.1,IF(E66="F",0.00255*((G66*86400)^2)-6.0938*(G66*86400)+3652.2,"ERROR")))/100</f>
        <v>8.2219207453118184</v>
      </c>
      <c r="I66" s="11" t="str">
        <f t="shared" ref="I66:I71" si="15">IF(H66&gt;9,"Diamond",IF(H66&gt;7.5,"Platinum",IF(H66&gt;6,"Gold",IF(H66&gt;4.5,"Silver",IF(H66&gt;3,"Bronze","-")))))</f>
        <v>Platinum</v>
      </c>
    </row>
    <row r="67" spans="1:9">
      <c r="A67" s="7">
        <v>402</v>
      </c>
      <c r="B67" s="7">
        <v>2</v>
      </c>
      <c r="C67" s="11" t="str">
        <f>VLOOKUP(A67,Entries!$A$2:$D$152,2,FALSE)</f>
        <v>Chris Harrington</v>
      </c>
      <c r="D67" s="11" t="str">
        <f>VLOOKUP(A67,Entries!$A$2:$D$152,3,FALSE)</f>
        <v>Leevale</v>
      </c>
      <c r="E67" s="7" t="str">
        <f>VLOOKUP(A67,Entries!$A$2:$D$152,4,FALSE)</f>
        <v>M</v>
      </c>
      <c r="F67" s="7" t="s">
        <v>18</v>
      </c>
      <c r="G67" s="21">
        <v>6.1155092592592589E-3</v>
      </c>
      <c r="H67" s="6">
        <f t="shared" si="14"/>
        <v>7.9273869758544517</v>
      </c>
      <c r="I67" s="11" t="str">
        <f t="shared" si="15"/>
        <v>Platinum</v>
      </c>
    </row>
    <row r="68" spans="1:9">
      <c r="A68" s="7">
        <v>407</v>
      </c>
      <c r="B68" s="7">
        <v>3</v>
      </c>
      <c r="C68" s="11" t="str">
        <f>VLOOKUP(A68,Entries!$A$2:$D$152,2,FALSE)</f>
        <v>Tony Fogarty</v>
      </c>
      <c r="D68" s="11" t="str">
        <f>VLOOKUP(A68,Entries!$A$2:$D$152,3,FALSE)</f>
        <v>Templemore</v>
      </c>
      <c r="E68" s="7" t="str">
        <f>VLOOKUP(A68,Entries!$A$2:$D$152,4,FALSE)</f>
        <v>M</v>
      </c>
      <c r="F68" s="7" t="s">
        <v>18</v>
      </c>
      <c r="G68" s="21">
        <v>6.4525462962962956E-3</v>
      </c>
      <c r="H68" s="6">
        <f t="shared" si="14"/>
        <v>6.5076336984375125</v>
      </c>
      <c r="I68" s="11" t="str">
        <f t="shared" si="15"/>
        <v>Gold</v>
      </c>
    </row>
    <row r="69" spans="1:9">
      <c r="A69" s="7">
        <v>408</v>
      </c>
      <c r="B69" s="7">
        <v>4</v>
      </c>
      <c r="C69" s="11" t="str">
        <f>VLOOKUP(A69,Entries!$A$2:$D$152,2,FALSE)</f>
        <v>Patrick Hughes</v>
      </c>
      <c r="D69" s="11" t="str">
        <f>VLOOKUP(A69,Entries!$A$2:$D$152,3,FALSE)</f>
        <v>Thurles Crokes</v>
      </c>
      <c r="E69" s="7" t="str">
        <f>VLOOKUP(A69,Entries!$A$2:$D$152,4,FALSE)</f>
        <v>M</v>
      </c>
      <c r="F69" s="7" t="s">
        <v>18</v>
      </c>
      <c r="G69" s="21">
        <v>6.5305555555555559E-3</v>
      </c>
      <c r="H69" s="6">
        <f t="shared" si="14"/>
        <v>6.1986405126593036</v>
      </c>
      <c r="I69" s="11" t="str">
        <f t="shared" si="15"/>
        <v>Gold</v>
      </c>
    </row>
    <row r="70" spans="1:9">
      <c r="A70" s="7">
        <v>404</v>
      </c>
      <c r="B70" s="7">
        <v>5</v>
      </c>
      <c r="C70" s="11" t="str">
        <f>VLOOKUP(A70,Entries!$A$2:$D$152,2,FALSE)</f>
        <v>Joe O Connor</v>
      </c>
      <c r="D70" s="11" t="str">
        <f>VLOOKUP(A70,Entries!$A$2:$D$152,3,FALSE)</f>
        <v>Riocht</v>
      </c>
      <c r="E70" s="7" t="str">
        <f>VLOOKUP(A70,Entries!$A$2:$D$152,4,FALSE)</f>
        <v>M</v>
      </c>
      <c r="F70" s="7" t="s">
        <v>18</v>
      </c>
      <c r="G70" s="21">
        <v>6.5726851851851849E-3</v>
      </c>
      <c r="H70" s="6">
        <f t="shared" si="14"/>
        <v>6.0348326775895842</v>
      </c>
      <c r="I70" s="11" t="str">
        <f t="shared" si="15"/>
        <v>Gold</v>
      </c>
    </row>
    <row r="71" spans="1:9">
      <c r="A71" s="7">
        <v>414</v>
      </c>
      <c r="B71" s="7">
        <v>6</v>
      </c>
      <c r="C71" s="11" t="str">
        <f>VLOOKUP(A71,Entries!$A$2:$D$152,2,FALSE)</f>
        <v>Shona Heaslip</v>
      </c>
      <c r="D71" s="11" t="str">
        <f>VLOOKUP(A71,Entries!$A$2:$D$152,3,FALSE)</f>
        <v>Riocht</v>
      </c>
      <c r="E71" s="7" t="str">
        <f>VLOOKUP(A71,Entries!$A$2:$D$152,4,FALSE)</f>
        <v>F</v>
      </c>
      <c r="F71" s="7" t="s">
        <v>18</v>
      </c>
      <c r="G71" s="21">
        <v>6.6582175925925932E-3</v>
      </c>
      <c r="H71" s="6">
        <f t="shared" si="14"/>
        <v>9.9050538489499917</v>
      </c>
      <c r="I71" s="11" t="str">
        <f t="shared" si="15"/>
        <v>Diamond</v>
      </c>
    </row>
    <row r="72" spans="1:9">
      <c r="A72" s="7">
        <v>460</v>
      </c>
      <c r="B72" s="7">
        <v>7</v>
      </c>
      <c r="C72" s="11" t="str">
        <f>VLOOKUP(A72,Entries!$A$2:$D$152,2,FALSE)</f>
        <v>Dave O Keeffe</v>
      </c>
      <c r="D72" s="11" t="str">
        <f>VLOOKUP(A72,Entries!$A$2:$D$152,3,FALSE)</f>
        <v>Togher</v>
      </c>
      <c r="E72" s="7" t="str">
        <f>VLOOKUP(A72,Entries!$A$2:$D$152,4,FALSE)</f>
        <v>M</v>
      </c>
      <c r="F72" s="7" t="s">
        <v>18</v>
      </c>
      <c r="G72" s="21">
        <v>6.9401620370370364E-3</v>
      </c>
      <c r="H72" s="6">
        <f t="shared" ref="H72:H81" si="16">(IF(E72="M",0.00000001*((G72*86400)^3)+0.0081*((G72*86400)^2)-13.68*((G72*86400))+5758.1,IF(E72="F",0.00255*((G72*86400)^2)-6.0938*(G72*86400)+3652.2,"ERROR")))/100</f>
        <v>4.6972231535369424</v>
      </c>
      <c r="I72" s="11" t="str">
        <f t="shared" ref="I72:I81" si="17">IF(H72&gt;9,"Diamond",IF(H72&gt;7.5,"Platinum",IF(H72&gt;6,"Gold",IF(H72&gt;4.5,"Silver",IF(H72&gt;3,"Bronze","-")))))</f>
        <v>Silver</v>
      </c>
    </row>
    <row r="73" spans="1:9">
      <c r="A73" s="7">
        <v>416</v>
      </c>
      <c r="B73" s="7">
        <v>8</v>
      </c>
      <c r="C73" s="11" t="str">
        <f>VLOOKUP(A73,Entries!$A$2:$D$152,2,FALSE)</f>
        <v>Trevor Cummins</v>
      </c>
      <c r="D73" s="11" t="str">
        <f>VLOOKUP(A73,Entries!$A$2:$D$152,3,FALSE)</f>
        <v>Ballymore Cobh</v>
      </c>
      <c r="E73" s="7" t="str">
        <f>VLOOKUP(A73,Entries!$A$2:$D$152,4,FALSE)</f>
        <v>M</v>
      </c>
      <c r="F73" s="7" t="s">
        <v>18</v>
      </c>
      <c r="G73" s="21">
        <v>7.0091435185185187E-3</v>
      </c>
      <c r="H73" s="6">
        <f t="shared" si="16"/>
        <v>4.4643764582256882</v>
      </c>
      <c r="I73" s="11" t="str">
        <f t="shared" si="17"/>
        <v>Bronze</v>
      </c>
    </row>
    <row r="74" spans="1:9">
      <c r="A74" s="7">
        <v>472</v>
      </c>
      <c r="B74" s="7">
        <v>9</v>
      </c>
      <c r="C74" s="11" t="str">
        <f>VLOOKUP(A74,Entries!$A$2:$D$152,2,FALSE)</f>
        <v>Ian O'Sullivan</v>
      </c>
      <c r="D74" s="11" t="str">
        <f>VLOOKUP(A74,Entries!$A$2:$D$152,3,FALSE)</f>
        <v>Leevale</v>
      </c>
      <c r="E74" s="7" t="str">
        <f>VLOOKUP(A74,Entries!$A$2:$D$152,4,FALSE)</f>
        <v>M</v>
      </c>
      <c r="F74" s="7" t="s">
        <v>18</v>
      </c>
      <c r="G74" s="21">
        <v>7.2071759259259259E-3</v>
      </c>
      <c r="H74" s="6">
        <f t="shared" si="16"/>
        <v>3.827964011908298</v>
      </c>
      <c r="I74" s="11" t="str">
        <f t="shared" si="17"/>
        <v>Bronze</v>
      </c>
    </row>
    <row r="75" spans="1:9">
      <c r="A75" s="7">
        <v>430</v>
      </c>
      <c r="B75" s="7">
        <v>10</v>
      </c>
      <c r="C75" s="11" t="str">
        <f>VLOOKUP(A75,Entries!$A$2:$D$152,2,FALSE)</f>
        <v>Michelle Kenny</v>
      </c>
      <c r="D75" s="11" t="str">
        <f>VLOOKUP(A75,Entries!$A$2:$D$152,3,FALSE)</f>
        <v>Leevale</v>
      </c>
      <c r="E75" s="7" t="str">
        <f>VLOOKUP(A75,Entries!$A$2:$D$152,4,FALSE)</f>
        <v>F</v>
      </c>
      <c r="F75" s="7" t="s">
        <v>18</v>
      </c>
      <c r="G75" s="21">
        <v>7.2503472222222231E-3</v>
      </c>
      <c r="H75" s="6">
        <f t="shared" si="16"/>
        <v>8.3551795549500003</v>
      </c>
      <c r="I75" s="11" t="str">
        <f t="shared" si="17"/>
        <v>Platinum</v>
      </c>
    </row>
    <row r="76" spans="1:9">
      <c r="A76" s="7">
        <v>401</v>
      </c>
      <c r="B76" s="7">
        <v>11</v>
      </c>
      <c r="C76" s="11" t="str">
        <f>VLOOKUP(A76,Entries!$A$2:$D$152,2,FALSE)</f>
        <v>Niamh Moore</v>
      </c>
      <c r="D76" s="11" t="str">
        <f>VLOOKUP(A76,Entries!$A$2:$D$152,3,FALSE)</f>
        <v>UCC</v>
      </c>
      <c r="E76" s="7" t="str">
        <f>VLOOKUP(A76,Entries!$A$2:$D$152,4,FALSE)</f>
        <v>F</v>
      </c>
      <c r="F76" s="7" t="s">
        <v>18</v>
      </c>
      <c r="G76" s="21">
        <v>7.2831018518518505E-3</v>
      </c>
      <c r="H76" s="6">
        <f t="shared" si="16"/>
        <v>8.2733418838000041</v>
      </c>
      <c r="I76" s="11" t="str">
        <f t="shared" si="17"/>
        <v>Platinum</v>
      </c>
    </row>
    <row r="77" spans="1:9">
      <c r="A77" s="7">
        <v>462</v>
      </c>
      <c r="B77" s="7">
        <v>12</v>
      </c>
      <c r="C77" s="11" t="str">
        <f>VLOOKUP(A77,Entries!$A$2:$D$152,2,FALSE)</f>
        <v>Maurice Cahill</v>
      </c>
      <c r="D77" s="11" t="str">
        <f>VLOOKUP(A77,Entries!$A$2:$D$152,3,FALSE)</f>
        <v>Youghal</v>
      </c>
      <c r="E77" s="7" t="str">
        <f>VLOOKUP(A77,Entries!$A$2:$D$152,4,FALSE)</f>
        <v>M</v>
      </c>
      <c r="F77" s="7" t="s">
        <v>18</v>
      </c>
      <c r="G77" s="21">
        <v>7.4078703703703702E-3</v>
      </c>
      <c r="H77" s="6">
        <f t="shared" si="16"/>
        <v>3.2314946451072135</v>
      </c>
      <c r="I77" s="11" t="str">
        <f t="shared" si="17"/>
        <v>Bronze</v>
      </c>
    </row>
    <row r="78" spans="1:9">
      <c r="A78" s="7">
        <v>444</v>
      </c>
      <c r="B78" s="7">
        <v>13</v>
      </c>
      <c r="C78" s="11" t="str">
        <f>VLOOKUP(A78,Entries!$A$2:$D$152,2,FALSE)</f>
        <v>Kevin Geary</v>
      </c>
      <c r="D78" s="11" t="str">
        <f>VLOOKUP(A78,Entries!$A$2:$D$152,3,FALSE)</f>
        <v>Eagle</v>
      </c>
      <c r="E78" s="7" t="str">
        <f>VLOOKUP(A78,Entries!$A$2:$D$152,4,FALSE)</f>
        <v>M</v>
      </c>
      <c r="F78" s="7" t="s">
        <v>18</v>
      </c>
      <c r="G78" s="21">
        <v>7.4159722222222222E-3</v>
      </c>
      <c r="H78" s="6">
        <f t="shared" si="16"/>
        <v>3.2084409919797143</v>
      </c>
      <c r="I78" s="11" t="str">
        <f t="shared" si="17"/>
        <v>Bronze</v>
      </c>
    </row>
    <row r="79" spans="1:9">
      <c r="A79" s="7">
        <v>457</v>
      </c>
      <c r="B79" s="7">
        <v>14</v>
      </c>
      <c r="C79" s="11" t="str">
        <f>VLOOKUP(A79,Entries!$A$2:$D$152,2,FALSE)</f>
        <v>Carmel Crowley</v>
      </c>
      <c r="D79" s="11" t="str">
        <f>VLOOKUP(A79,Entries!$A$2:$D$152,3,FALSE)</f>
        <v>Bandon</v>
      </c>
      <c r="E79" s="7" t="str">
        <f>VLOOKUP(A79,Entries!$A$2:$D$152,4,FALSE)</f>
        <v>F</v>
      </c>
      <c r="F79" s="7" t="s">
        <v>18</v>
      </c>
      <c r="G79" s="21">
        <v>7.5864583333333339E-3</v>
      </c>
      <c r="H79" s="6">
        <f t="shared" si="16"/>
        <v>7.5348126229500032</v>
      </c>
      <c r="I79" s="11" t="str">
        <f t="shared" si="17"/>
        <v>Platinum</v>
      </c>
    </row>
    <row r="80" spans="1:9">
      <c r="A80" s="7">
        <v>423</v>
      </c>
      <c r="B80" s="7">
        <v>15</v>
      </c>
      <c r="C80" s="11" t="str">
        <f>VLOOKUP(A80,Entries!$A$2:$D$152,2,FALSE)</f>
        <v>Eoin McAuliffe</v>
      </c>
      <c r="D80" s="11" t="str">
        <f>VLOOKUP(A80,Entries!$A$2:$D$152,3,FALSE)</f>
        <v>West Limerick</v>
      </c>
      <c r="E80" s="7" t="str">
        <f>VLOOKUP(A80,Entries!$A$2:$D$152,4,FALSE)</f>
        <v>M</v>
      </c>
      <c r="F80" s="7" t="s">
        <v>18</v>
      </c>
      <c r="G80" s="21">
        <v>7.9982638888888898E-3</v>
      </c>
      <c r="H80" s="6">
        <f t="shared" si="16"/>
        <v>1.7599194023332712</v>
      </c>
      <c r="I80" s="11" t="str">
        <f t="shared" si="17"/>
        <v>-</v>
      </c>
    </row>
    <row r="81" spans="1:9">
      <c r="A81" s="7">
        <v>463</v>
      </c>
      <c r="B81" s="7">
        <v>16</v>
      </c>
      <c r="C81" s="11" t="str">
        <f>VLOOKUP(A81,Entries!$A$2:$D$152,2,FALSE)</f>
        <v>Clodagh Galvin</v>
      </c>
      <c r="D81" s="11" t="str">
        <f>VLOOKUP(A81,Entries!$A$2:$D$152,3,FALSE)</f>
        <v>West Muskerry</v>
      </c>
      <c r="E81" s="7" t="str">
        <f>VLOOKUP(A81,Entries!$A$2:$D$152,4,FALSE)</f>
        <v>F</v>
      </c>
      <c r="F81" s="7" t="s">
        <v>18</v>
      </c>
      <c r="G81" s="21">
        <v>8.0254629629629634E-3</v>
      </c>
      <c r="H81" s="6">
        <f t="shared" si="16"/>
        <v>6.5280815799999941</v>
      </c>
      <c r="I81" s="11" t="str">
        <f t="shared" si="17"/>
        <v>Gold</v>
      </c>
    </row>
    <row r="82" spans="1:9">
      <c r="A82" s="7">
        <v>434</v>
      </c>
      <c r="B82" s="7">
        <v>17</v>
      </c>
      <c r="C82" s="11" t="str">
        <f>VLOOKUP(A82,Entries!$A$2:$D$152,2,FALSE)</f>
        <v>Jerry O Mahony</v>
      </c>
      <c r="D82" s="11" t="str">
        <f>VLOOKUP(A82,Entries!$A$2:$D$152,3,FALSE)</f>
        <v>West Muskerry</v>
      </c>
      <c r="E82" s="7" t="str">
        <f>VLOOKUP(A82,Entries!$A$2:$D$152,4,FALSE)</f>
        <v>M</v>
      </c>
      <c r="F82" s="7" t="s">
        <v>18</v>
      </c>
      <c r="G82" s="21">
        <v>8.0652777777777789E-3</v>
      </c>
      <c r="H82" s="6">
        <f t="shared" ref="H82:H84" si="18">(IF(E82="M",0.00000001*((G82*86400)^3)+0.0081*((G82*86400)^2)-13.68*((G82*86400))+5758.1,IF(E82="F",0.00255*((G82*86400)^2)-6.0938*(G82*86400)+3652.2,"ERROR")))/100</f>
        <v>1.6195904074205556</v>
      </c>
      <c r="I82" s="11" t="str">
        <f t="shared" ref="I82:I84" si="19">IF(H82&gt;9,"Diamond",IF(H82&gt;7.5,"Platinum",IF(H82&gt;6,"Gold",IF(H82&gt;4.5,"Silver",IF(H82&gt;3,"Bronze","-")))))</f>
        <v>-</v>
      </c>
    </row>
    <row r="83" spans="1:9">
      <c r="A83" s="7">
        <v>464</v>
      </c>
      <c r="B83" s="7">
        <v>18</v>
      </c>
      <c r="C83" s="11" t="str">
        <f>VLOOKUP(A83,Entries!$A$2:$D$152,2,FALSE)</f>
        <v>Owen Ryan</v>
      </c>
      <c r="D83" s="11" t="str">
        <f>VLOOKUP(A83,Entries!$A$2:$D$152,3,FALSE)</f>
        <v>Ballymore Cobh</v>
      </c>
      <c r="E83" s="7" t="str">
        <f>VLOOKUP(A83,Entries!$A$2:$D$152,4,FALSE)</f>
        <v>M</v>
      </c>
      <c r="F83" s="7" t="s">
        <v>18</v>
      </c>
      <c r="G83" s="21">
        <v>8.3151620370370376E-3</v>
      </c>
      <c r="H83" s="6">
        <f t="shared" si="18"/>
        <v>1.1443320225314164</v>
      </c>
      <c r="I83" s="11" t="str">
        <f t="shared" si="19"/>
        <v>-</v>
      </c>
    </row>
    <row r="84" spans="1:9">
      <c r="A84" s="7">
        <v>436</v>
      </c>
      <c r="B84" s="7">
        <v>19</v>
      </c>
      <c r="C84" s="11" t="str">
        <f>VLOOKUP(A84,Entries!$A$2:$D$152,2,FALSE)</f>
        <v>Jerry O Riordan</v>
      </c>
      <c r="D84" s="11" t="str">
        <f>VLOOKUP(A84,Entries!$A$2:$D$152,3,FALSE)</f>
        <v>West Muskerry</v>
      </c>
      <c r="E84" s="7" t="str">
        <f>VLOOKUP(A84,Entries!$A$2:$D$152,4,FALSE)</f>
        <v>M</v>
      </c>
      <c r="F84" s="7" t="s">
        <v>18</v>
      </c>
      <c r="G84" s="21">
        <v>8.3665509259259249E-3</v>
      </c>
      <c r="H84" s="6">
        <f t="shared" si="18"/>
        <v>1.0559809128343931</v>
      </c>
      <c r="I84" s="11" t="str">
        <f t="shared" si="19"/>
        <v>-</v>
      </c>
    </row>
    <row r="85" spans="1:9">
      <c r="G85" s="20"/>
    </row>
    <row r="86" spans="1:9">
      <c r="B86" s="16" t="s">
        <v>94</v>
      </c>
      <c r="C86" s="10"/>
      <c r="G86" s="20"/>
    </row>
    <row r="87" spans="1:9">
      <c r="A87" s="7" t="s">
        <v>16</v>
      </c>
      <c r="B87" s="7"/>
      <c r="C87" s="11" t="s">
        <v>1</v>
      </c>
      <c r="D87" s="11" t="s">
        <v>2</v>
      </c>
      <c r="E87" s="7" t="s">
        <v>3</v>
      </c>
      <c r="F87" s="7" t="s">
        <v>13</v>
      </c>
      <c r="G87" s="13" t="s">
        <v>12</v>
      </c>
      <c r="H87" s="19" t="s">
        <v>10</v>
      </c>
      <c r="I87" s="11" t="s">
        <v>11</v>
      </c>
    </row>
    <row r="88" spans="1:9">
      <c r="A88" s="7">
        <v>455</v>
      </c>
      <c r="B88" s="7">
        <v>1</v>
      </c>
      <c r="C88" s="11" t="str">
        <f>VLOOKUP(A88,Entries!$A$2:$D$152,2,FALSE)</f>
        <v>Andreas Purrmawn</v>
      </c>
      <c r="D88" s="11" t="str">
        <f>VLOOKUP(A88,Entries!$A$2:$D$152,3,FALSE)</f>
        <v>East Cork</v>
      </c>
      <c r="E88" s="7" t="str">
        <f>VLOOKUP(A88,Entries!$A$2:$D$152,4,FALSE)</f>
        <v>M</v>
      </c>
      <c r="F88" s="7" t="s">
        <v>28</v>
      </c>
      <c r="G88" s="6">
        <v>38.840000000000003</v>
      </c>
      <c r="H88" s="6">
        <f>(IF(E88="M",14.337*G88-73.598,IF(E88="F",18.892*G88-67.98,"ERROR")))/100</f>
        <v>4.8325108000000006</v>
      </c>
      <c r="I88" s="11" t="str">
        <f t="shared" ref="I88:I89" si="20">IF(H88&gt;9,"Diamond",IF(H88&gt;7.5,"Platinum",IF(H88&gt;6,"Gold",IF(H88&gt;4.5,"Silver",IF(H88&gt;3,"Bronze","-")))))</f>
        <v>Silver</v>
      </c>
    </row>
    <row r="89" spans="1:9">
      <c r="A89" s="7">
        <v>466</v>
      </c>
      <c r="B89" s="7">
        <v>2</v>
      </c>
      <c r="C89" s="11" t="str">
        <f>VLOOKUP(A89,Entries!$A$2:$D$152,2,FALSE)</f>
        <v>Halyley Fitzgerald</v>
      </c>
      <c r="D89" s="11" t="str">
        <f>VLOOKUP(A89,Entries!$A$2:$D$152,3,FALSE)</f>
        <v>Belgooly</v>
      </c>
      <c r="E89" s="7" t="str">
        <f>VLOOKUP(A89,Entries!$A$2:$D$152,4,FALSE)</f>
        <v>F</v>
      </c>
      <c r="F89" s="7" t="s">
        <v>28</v>
      </c>
      <c r="G89" s="6">
        <v>22.19</v>
      </c>
      <c r="H89" s="6">
        <f t="shared" ref="H89" si="21">(IF(E89="M",14.337*G89-73.598,IF(E89="F",18.892*G89-67.98,"ERROR")))/100</f>
        <v>3.5123347999999996</v>
      </c>
      <c r="I89" s="11" t="str">
        <f t="shared" si="20"/>
        <v>Bronze</v>
      </c>
    </row>
    <row r="90" spans="1:9">
      <c r="A90" s="7">
        <v>467</v>
      </c>
      <c r="B90" s="7">
        <v>3</v>
      </c>
      <c r="C90" s="11" t="str">
        <f>VLOOKUP(A90,Entries!$A$2:$D$152,2,FALSE)</f>
        <v>Mary Fitzgerald</v>
      </c>
      <c r="D90" s="11" t="str">
        <f>VLOOKUP(A90,Entries!$A$2:$D$152,3,FALSE)</f>
        <v>Belgooly</v>
      </c>
      <c r="E90" s="7" t="str">
        <f>VLOOKUP(A90,Entries!$A$2:$D$152,4,FALSE)</f>
        <v>F</v>
      </c>
      <c r="F90" s="7" t="s">
        <v>28</v>
      </c>
      <c r="G90" s="6">
        <v>15.94</v>
      </c>
      <c r="H90" s="6">
        <f t="shared" ref="H90" si="22">(IF(E90="M",14.337*G90-73.598,IF(E90="F",18.892*G90-67.98,"ERROR")))/100</f>
        <v>2.3315847999999995</v>
      </c>
      <c r="I90" s="11" t="str">
        <f t="shared" ref="I90" si="23">IF(H90&gt;9,"Diamond",IF(H90&gt;7.5,"Platinum",IF(H90&gt;6,"Gold",IF(H90&gt;4.5,"Silver",IF(H90&gt;3,"Bronze","-")))))</f>
        <v>-</v>
      </c>
    </row>
    <row r="91" spans="1:9">
      <c r="A91" s="7">
        <v>468</v>
      </c>
      <c r="B91" s="7">
        <v>4</v>
      </c>
      <c r="C91" s="11" t="str">
        <f>VLOOKUP(A91,Entries!$A$2:$D$152,2,FALSE)</f>
        <v>Kiann Falvey</v>
      </c>
      <c r="D91" s="11" t="str">
        <f>VLOOKUP(A91,Entries!$A$2:$D$152,3,FALSE)</f>
        <v>Belgooly</v>
      </c>
      <c r="E91" s="7" t="str">
        <f>VLOOKUP(A91,Entries!$A$2:$D$152,4,FALSE)</f>
        <v>F</v>
      </c>
      <c r="F91" s="7" t="s">
        <v>28</v>
      </c>
      <c r="G91" s="6">
        <v>10.34</v>
      </c>
      <c r="H91" s="6">
        <f t="shared" ref="H91" si="24">(IF(E91="M",14.337*G91-73.598,IF(E91="F",18.892*G91-67.98,"ERROR")))/100</f>
        <v>1.2736327999999999</v>
      </c>
      <c r="I91" s="11" t="str">
        <f t="shared" ref="I91" si="25">IF(H91&gt;9,"Diamond",IF(H91&gt;7.5,"Platinum",IF(H91&gt;6,"Gold",IF(H91&gt;4.5,"Silver",IF(H91&gt;3,"Bronze","-")))))</f>
        <v>-</v>
      </c>
    </row>
    <row r="92" spans="1:9">
      <c r="A92" s="4"/>
      <c r="B92" s="38"/>
      <c r="C92" s="9"/>
      <c r="D92" s="9"/>
      <c r="E92" s="4"/>
      <c r="F92" s="4"/>
      <c r="G92" s="15"/>
      <c r="H92" s="39"/>
      <c r="I92" s="40"/>
    </row>
    <row r="93" spans="1:9">
      <c r="B93" s="16" t="s">
        <v>93</v>
      </c>
    </row>
    <row r="94" spans="1:9">
      <c r="A94" s="7" t="s">
        <v>16</v>
      </c>
      <c r="B94" s="7"/>
      <c r="C94" s="11" t="s">
        <v>1</v>
      </c>
      <c r="D94" s="11" t="s">
        <v>27</v>
      </c>
      <c r="E94" s="7" t="s">
        <v>3</v>
      </c>
      <c r="F94" s="7" t="s">
        <v>13</v>
      </c>
      <c r="G94" s="13" t="s">
        <v>25</v>
      </c>
      <c r="H94" s="19" t="s">
        <v>10</v>
      </c>
      <c r="I94" s="11" t="s">
        <v>11</v>
      </c>
    </row>
    <row r="95" spans="1:9">
      <c r="A95" s="7">
        <v>412</v>
      </c>
      <c r="B95" s="7">
        <v>1</v>
      </c>
      <c r="C95" s="11" t="str">
        <f>VLOOKUP(A95,Entries!$A$2:$D$152,2,FALSE)</f>
        <v>Tom O Shea</v>
      </c>
      <c r="D95" s="11" t="str">
        <f>VLOOKUP(A95,Entries!$A$2:$D$152,3,FALSE)</f>
        <v>Liscarroll</v>
      </c>
      <c r="E95" s="7" t="str">
        <f>VLOOKUP(A95,Entries!$A$2:$D$152,4,FALSE)</f>
        <v>M</v>
      </c>
      <c r="F95" s="7" t="s">
        <v>24</v>
      </c>
      <c r="G95" s="6">
        <v>1.35</v>
      </c>
      <c r="H95" s="6">
        <f>(IF(E95="M",933.99*G95-997.5,IF(E95="F",1034.6*G95-890.5,"ERROR")))/100</f>
        <v>2.6338650000000006</v>
      </c>
      <c r="I95" s="11" t="str">
        <f>IF(H95&gt;9,"Diamond",IF(H95&gt;7.5,"Platinum",IF(H95&gt;6,"Gold",IF(H95&gt;4.5,"Silver",IF(H95&gt;3,"Bronze","-")))))</f>
        <v>-</v>
      </c>
    </row>
    <row r="96" spans="1:9">
      <c r="A96" s="7">
        <v>415</v>
      </c>
      <c r="B96" s="7">
        <v>2</v>
      </c>
      <c r="C96" s="11" t="str">
        <f>VLOOKUP(A96,Entries!$A$2:$D$152,2,FALSE)</f>
        <v>Brendan Dennehy</v>
      </c>
      <c r="D96" s="11" t="str">
        <f>VLOOKUP(A96,Entries!$A$2:$D$152,3,FALSE)</f>
        <v>Rising Sun</v>
      </c>
      <c r="E96" s="7" t="str">
        <f>VLOOKUP(A96,Entries!$A$2:$D$152,4,FALSE)</f>
        <v>M</v>
      </c>
      <c r="F96" s="7" t="s">
        <v>24</v>
      </c>
      <c r="G96" s="6">
        <v>1.3</v>
      </c>
      <c r="H96" s="6">
        <f>(IF(E96="M",933.99*G96-997.5,IF(E96="F",1034.6*G96-890.5,"ERROR")))/100</f>
        <v>2.1668700000000012</v>
      </c>
      <c r="I96" s="11" t="str">
        <f>IF(H96&gt;9,"Diamond",IF(H96&gt;7.5,"Platinum",IF(H96&gt;6,"Gold",IF(H96&gt;4.5,"Silver",IF(H96&gt;3,"Bronze","-")))))</f>
        <v>-</v>
      </c>
    </row>
    <row r="97" spans="1:9">
      <c r="A97" s="8"/>
      <c r="B97" s="8"/>
      <c r="E97" s="8"/>
      <c r="F97" s="8"/>
      <c r="G97" s="8"/>
      <c r="H97" s="8"/>
    </row>
    <row r="98" spans="1:9">
      <c r="B98" s="16" t="s">
        <v>91</v>
      </c>
      <c r="C98" s="16"/>
      <c r="G98" s="20"/>
    </row>
    <row r="99" spans="1:9">
      <c r="A99" s="7" t="s">
        <v>16</v>
      </c>
      <c r="B99" s="7"/>
      <c r="C99" s="11" t="s">
        <v>1</v>
      </c>
      <c r="D99" s="11" t="s">
        <v>2</v>
      </c>
      <c r="E99" s="7" t="s">
        <v>3</v>
      </c>
      <c r="F99" s="7" t="s">
        <v>13</v>
      </c>
      <c r="G99" s="13" t="s">
        <v>9</v>
      </c>
      <c r="H99" s="19" t="s">
        <v>10</v>
      </c>
      <c r="I99" s="11" t="s">
        <v>11</v>
      </c>
    </row>
    <row r="100" spans="1:9">
      <c r="A100" s="7">
        <v>439</v>
      </c>
      <c r="B100" s="7">
        <v>1</v>
      </c>
      <c r="C100" s="11" t="str">
        <f>VLOOKUP(A100,Entries!$A$2:$D$152,2,FALSE)</f>
        <v>Peter Hanrahan</v>
      </c>
      <c r="D100" s="11" t="str">
        <f>VLOOKUP(A100,Entries!$A$2:$D$152,3,FALSE)</f>
        <v>Togher</v>
      </c>
      <c r="E100" s="7" t="str">
        <f>VLOOKUP(A100,Entries!$A$2:$D$152,4,FALSE)</f>
        <v>M</v>
      </c>
      <c r="F100" s="7" t="s">
        <v>23</v>
      </c>
      <c r="G100" s="21">
        <v>1.3614583333333334E-3</v>
      </c>
      <c r="H100" s="6">
        <f t="shared" ref="H100:H108" si="26">(IF(E100="M",0.1878*((G100*86400)^2)-69.111*(G100*86400)+6357.8,IF(E100="F",0.0681*((G100*86400)^2)-34.08*(G100*86400)+4262.2,"ERROR")))/100</f>
        <v>8.2682728381999997</v>
      </c>
      <c r="I100" s="11" t="str">
        <f t="shared" ref="I100:I108" si="27">IF(H100&gt;9,"Diamond",IF(H100&gt;7.5,"Platinum",IF(H100&gt;6,"Gold",IF(H100&gt;4.5,"Silver",IF(H100&gt;3,"Bronze","-")))))</f>
        <v>Platinum</v>
      </c>
    </row>
    <row r="101" spans="1:9">
      <c r="A101" s="7">
        <v>438</v>
      </c>
      <c r="B101" s="7">
        <v>2</v>
      </c>
      <c r="C101" s="11" t="str">
        <f>VLOOKUP(A101,Entries!$A$2:$D$152,2,FALSE)</f>
        <v>David Kavanagh</v>
      </c>
      <c r="D101" s="11" t="str">
        <f>VLOOKUP(A101,Entries!$A$2:$D$152,3,FALSE)</f>
        <v>Tralee Harriers</v>
      </c>
      <c r="E101" s="7" t="str">
        <f>VLOOKUP(A101,Entries!$A$2:$D$152,4,FALSE)</f>
        <v>M</v>
      </c>
      <c r="F101" s="7" t="s">
        <v>23</v>
      </c>
      <c r="G101" s="21">
        <v>1.3675925925925923E-3</v>
      </c>
      <c r="H101" s="6">
        <f t="shared" si="26"/>
        <v>8.1366757567999954</v>
      </c>
      <c r="I101" s="11" t="str">
        <f t="shared" si="27"/>
        <v>Platinum</v>
      </c>
    </row>
    <row r="102" spans="1:9">
      <c r="A102" s="7">
        <v>473</v>
      </c>
      <c r="B102" s="7">
        <v>3</v>
      </c>
      <c r="C102" s="11" t="str">
        <f>VLOOKUP(A102,Entries!$A$2:$D$152,2,FALSE)</f>
        <v>Thomas Mc Carthy</v>
      </c>
      <c r="D102" s="11" t="str">
        <f>VLOOKUP(A102,Entries!$A$2:$D$152,3,FALSE)</f>
        <v>Bandon</v>
      </c>
      <c r="E102" s="7" t="str">
        <f>VLOOKUP(A102,Entries!$A$2:$D$152,4,FALSE)</f>
        <v>M</v>
      </c>
      <c r="F102" s="7" t="s">
        <v>23</v>
      </c>
      <c r="G102" s="21">
        <v>1.3880787037037037E-3</v>
      </c>
      <c r="H102" s="6">
        <f t="shared" si="26"/>
        <v>7.7048365022000054</v>
      </c>
      <c r="I102" s="11" t="str">
        <f t="shared" si="27"/>
        <v>Platinum</v>
      </c>
    </row>
    <row r="103" spans="1:9">
      <c r="A103" s="7">
        <v>418</v>
      </c>
      <c r="B103" s="7">
        <v>4</v>
      </c>
      <c r="C103" s="11" t="str">
        <f>VLOOKUP(A103,Entries!$A$2:$D$152,2,FALSE)</f>
        <v>Michael Keane</v>
      </c>
      <c r="D103" s="11" t="str">
        <f>VLOOKUP(A103,Entries!$A$2:$D$152,3,FALSE)</f>
        <v>Ennis</v>
      </c>
      <c r="E103" s="7" t="str">
        <f>VLOOKUP(A103,Entries!$A$2:$D$152,4,FALSE)</f>
        <v>M</v>
      </c>
      <c r="F103" s="7" t="s">
        <v>23</v>
      </c>
      <c r="G103" s="21">
        <v>1.4039351851851851E-3</v>
      </c>
      <c r="H103" s="6">
        <f t="shared" si="26"/>
        <v>7.3786668199999896</v>
      </c>
      <c r="I103" s="11" t="str">
        <f t="shared" si="27"/>
        <v>Gold</v>
      </c>
    </row>
    <row r="104" spans="1:9">
      <c r="A104" s="7">
        <v>447</v>
      </c>
      <c r="B104" s="7">
        <v>5</v>
      </c>
      <c r="C104" s="11" t="str">
        <f>VLOOKUP(A104,Entries!$A$2:$D$152,2,FALSE)</f>
        <v>Ian Tivy</v>
      </c>
      <c r="D104" s="11" t="str">
        <f>VLOOKUP(A104,Entries!$A$2:$D$152,3,FALSE)</f>
        <v>Togher</v>
      </c>
      <c r="E104" s="7" t="str">
        <f>VLOOKUP(A104,Entries!$A$2:$D$152,4,FALSE)</f>
        <v>M</v>
      </c>
      <c r="F104" s="7" t="s">
        <v>23</v>
      </c>
      <c r="G104" s="21">
        <v>1.4099537037037038E-3</v>
      </c>
      <c r="H104" s="6">
        <f t="shared" si="26"/>
        <v>7.256710887199997</v>
      </c>
      <c r="I104" s="11" t="str">
        <f t="shared" si="27"/>
        <v>Gold</v>
      </c>
    </row>
    <row r="105" spans="1:9">
      <c r="A105" s="7">
        <v>445</v>
      </c>
      <c r="B105" s="7">
        <v>6</v>
      </c>
      <c r="C105" s="11" t="str">
        <f>VLOOKUP(A105,Entries!$A$2:$D$152,2,FALSE)</f>
        <v>Shane O Rahilly</v>
      </c>
      <c r="D105" s="11" t="str">
        <f>VLOOKUP(A105,Entries!$A$2:$D$152,3,FALSE)</f>
        <v>North Cork</v>
      </c>
      <c r="E105" s="7" t="str">
        <f>VLOOKUP(A105,Entries!$A$2:$D$152,4,FALSE)</f>
        <v>M</v>
      </c>
      <c r="F105" s="7" t="s">
        <v>23</v>
      </c>
      <c r="G105" s="21">
        <v>1.4275462962962963E-3</v>
      </c>
      <c r="H105" s="6">
        <f t="shared" si="26"/>
        <v>6.9060476167999969</v>
      </c>
      <c r="I105" s="11" t="str">
        <f t="shared" si="27"/>
        <v>Gold</v>
      </c>
    </row>
    <row r="106" spans="1:9">
      <c r="A106" s="7">
        <v>403</v>
      </c>
      <c r="B106" s="7">
        <v>7</v>
      </c>
      <c r="C106" s="11" t="str">
        <f>VLOOKUP(A106,Entries!$A$2:$D$152,2,FALSE)</f>
        <v>Kevin Lynch</v>
      </c>
      <c r="D106" s="11" t="str">
        <f>VLOOKUP(A106,Entries!$A$2:$D$152,3,FALSE)</f>
        <v>Lios Tuathaill</v>
      </c>
      <c r="E106" s="7" t="str">
        <f>VLOOKUP(A106,Entries!$A$2:$D$152,4,FALSE)</f>
        <v>M</v>
      </c>
      <c r="F106" s="7" t="s">
        <v>23</v>
      </c>
      <c r="G106" s="21">
        <v>1.4331018518518519E-3</v>
      </c>
      <c r="H106" s="6">
        <f t="shared" si="26"/>
        <v>6.7971147271999959</v>
      </c>
      <c r="I106" s="11" t="str">
        <f t="shared" si="27"/>
        <v>Gold</v>
      </c>
    </row>
    <row r="107" spans="1:9">
      <c r="A107" s="7">
        <v>411</v>
      </c>
      <c r="B107" s="7">
        <v>8</v>
      </c>
      <c r="C107" s="11" t="str">
        <f>VLOOKUP(A107,Entries!$A$2:$D$152,2,FALSE)</f>
        <v>Stephen Holland</v>
      </c>
      <c r="D107" s="11" t="str">
        <f>VLOOKUP(A107,Entries!$A$2:$D$152,3,FALSE)</f>
        <v>Bantry</v>
      </c>
      <c r="E107" s="7" t="str">
        <f>VLOOKUP(A107,Entries!$A$2:$D$152,4,FALSE)</f>
        <v>M</v>
      </c>
      <c r="F107" s="7" t="s">
        <v>23</v>
      </c>
      <c r="G107" s="21">
        <v>1.4440972222222223E-3</v>
      </c>
      <c r="H107" s="6">
        <f t="shared" si="26"/>
        <v>6.5840696461999872</v>
      </c>
      <c r="I107" s="11" t="str">
        <f t="shared" si="27"/>
        <v>Gold</v>
      </c>
    </row>
    <row r="108" spans="1:9">
      <c r="A108" s="7">
        <v>454</v>
      </c>
      <c r="B108" s="7">
        <v>9</v>
      </c>
      <c r="C108" s="11" t="str">
        <f>VLOOKUP(A108,Entries!$A$2:$D$152,2,FALSE)</f>
        <v>Des Feeney</v>
      </c>
      <c r="D108" s="11" t="str">
        <f>VLOOKUP(A108,Entries!$A$2:$D$152,3,FALSE)</f>
        <v>West Waterford</v>
      </c>
      <c r="E108" s="7" t="str">
        <f>VLOOKUP(A108,Entries!$A$2:$D$152,4,FALSE)</f>
        <v>M</v>
      </c>
      <c r="F108" s="7" t="s">
        <v>23</v>
      </c>
      <c r="G108" s="21">
        <v>1.5126157407407408E-3</v>
      </c>
      <c r="H108" s="6">
        <f t="shared" si="26"/>
        <v>5.3328414158000035</v>
      </c>
      <c r="I108" s="11" t="str">
        <f t="shared" si="27"/>
        <v>Silver</v>
      </c>
    </row>
    <row r="109" spans="1:9">
      <c r="B109" s="16" t="s">
        <v>92</v>
      </c>
      <c r="C109" s="16"/>
      <c r="G109" s="20"/>
    </row>
    <row r="110" spans="1:9">
      <c r="A110" s="7" t="s">
        <v>16</v>
      </c>
      <c r="B110" s="7"/>
      <c r="C110" s="11" t="s">
        <v>1</v>
      </c>
      <c r="D110" s="11" t="s">
        <v>2</v>
      </c>
      <c r="E110" s="7" t="s">
        <v>3</v>
      </c>
      <c r="F110" s="7" t="s">
        <v>13</v>
      </c>
      <c r="G110" s="13" t="s">
        <v>9</v>
      </c>
      <c r="H110" s="19" t="s">
        <v>10</v>
      </c>
      <c r="I110" s="11" t="s">
        <v>11</v>
      </c>
    </row>
    <row r="111" spans="1:9">
      <c r="A111" s="7">
        <v>471</v>
      </c>
      <c r="B111" s="7">
        <v>1</v>
      </c>
      <c r="C111" s="11" t="str">
        <f>VLOOKUP(A111,Entries!$A$2:$D$152,2,FALSE)</f>
        <v>Billy Cronin</v>
      </c>
      <c r="D111" s="11" t="str">
        <f>VLOOKUP(A111,Entries!$A$2:$D$152,3,FALSE)</f>
        <v>West Muskerry</v>
      </c>
      <c r="E111" s="7" t="str">
        <f>VLOOKUP(A111,Entries!$A$2:$D$152,4,FALSE)</f>
        <v>M</v>
      </c>
      <c r="F111" s="7" t="s">
        <v>23</v>
      </c>
      <c r="G111" s="21">
        <v>1.442824074074074E-3</v>
      </c>
      <c r="H111" s="6">
        <f t="shared" ref="H111:H119" si="28">(IF(E111="M",0.1878*((G111*86400)^2)-69.111*(G111*86400)+6357.8,IF(E111="F",0.0681*((G111*86400)^2)-34.08*(G111*86400)+4262.2,"ERROR")))/100</f>
        <v>6.6085644967999819</v>
      </c>
      <c r="I111" s="11" t="str">
        <f t="shared" ref="I111:I119" si="29">IF(H111&gt;9,"Diamond",IF(H111&gt;7.5,"Platinum",IF(H111&gt;6,"Gold",IF(H111&gt;4.5,"Silver",IF(H111&gt;3,"Bronze","-")))))</f>
        <v>Gold</v>
      </c>
    </row>
    <row r="112" spans="1:9">
      <c r="A112" s="7">
        <v>469</v>
      </c>
      <c r="B112" s="7">
        <v>2</v>
      </c>
      <c r="C112" s="11" t="str">
        <f>VLOOKUP(A112,Entries!$A$2:$D$152,2,FALSE)</f>
        <v>Shane O'Sullivan</v>
      </c>
      <c r="D112" s="11" t="str">
        <f>VLOOKUP(A112,Entries!$A$2:$D$152,3,FALSE)</f>
        <v>Leevale</v>
      </c>
      <c r="E112" s="7" t="str">
        <f>VLOOKUP(A112,Entries!$A$2:$D$152,4,FALSE)</f>
        <v>M</v>
      </c>
      <c r="F112" s="7" t="s">
        <v>23</v>
      </c>
      <c r="G112" s="21">
        <v>1.482523148148148E-3</v>
      </c>
      <c r="H112" s="6">
        <f t="shared" si="28"/>
        <v>5.8661564318000003</v>
      </c>
      <c r="I112" s="11" t="str">
        <f t="shared" si="29"/>
        <v>Silver</v>
      </c>
    </row>
    <row r="113" spans="1:9">
      <c r="A113" s="7">
        <v>459</v>
      </c>
      <c r="B113" s="7">
        <v>3</v>
      </c>
      <c r="C113" s="11" t="str">
        <f>VLOOKUP(A113,Entries!$A$2:$D$152,2,FALSE)</f>
        <v>Finbarr O Dwyer</v>
      </c>
      <c r="D113" s="11" t="str">
        <f>VLOOKUP(A113,Entries!$A$2:$D$152,3,FALSE)</f>
        <v>St Finbarrs</v>
      </c>
      <c r="E113" s="7" t="str">
        <f>VLOOKUP(A113,Entries!$A$2:$D$152,4,FALSE)</f>
        <v>M</v>
      </c>
      <c r="F113" s="7" t="s">
        <v>23</v>
      </c>
      <c r="G113" s="21">
        <v>1.4837962962962964E-3</v>
      </c>
      <c r="H113" s="6">
        <f t="shared" si="28"/>
        <v>5.8430787200000029</v>
      </c>
      <c r="I113" s="11" t="str">
        <f t="shared" si="29"/>
        <v>Silver</v>
      </c>
    </row>
    <row r="114" spans="1:9">
      <c r="A114" s="7">
        <v>407</v>
      </c>
      <c r="B114" s="7">
        <v>4</v>
      </c>
      <c r="C114" s="11" t="str">
        <f>VLOOKUP(A114,Entries!$A$2:$D$152,2,FALSE)</f>
        <v>Tony Fogarty</v>
      </c>
      <c r="D114" s="11" t="str">
        <f>VLOOKUP(A114,Entries!$A$2:$D$152,3,FALSE)</f>
        <v>Templemore</v>
      </c>
      <c r="E114" s="7" t="str">
        <f>VLOOKUP(A114,Entries!$A$2:$D$152,4,FALSE)</f>
        <v>M</v>
      </c>
      <c r="F114" s="7" t="s">
        <v>23</v>
      </c>
      <c r="G114" s="21">
        <v>1.500462962962963E-3</v>
      </c>
      <c r="H114" s="6">
        <f t="shared" si="28"/>
        <v>5.5451621887999956</v>
      </c>
      <c r="I114" s="11" t="str">
        <f t="shared" si="29"/>
        <v>Silver</v>
      </c>
    </row>
    <row r="115" spans="1:9">
      <c r="A115" s="7">
        <v>442</v>
      </c>
      <c r="B115" s="7">
        <v>5</v>
      </c>
      <c r="C115" s="11" t="str">
        <f>VLOOKUP(A115,Entries!$A$2:$D$152,2,FALSE)</f>
        <v>Harry O Brien</v>
      </c>
      <c r="D115" s="11" t="str">
        <f>VLOOKUP(A115,Entries!$A$2:$D$152,3,FALSE)</f>
        <v>West Waterford</v>
      </c>
      <c r="E115" s="7" t="str">
        <f>VLOOKUP(A115,Entries!$A$2:$D$152,4,FALSE)</f>
        <v>M</v>
      </c>
      <c r="F115" s="7" t="s">
        <v>23</v>
      </c>
      <c r="G115" s="21">
        <v>1.5315972222222222E-3</v>
      </c>
      <c r="H115" s="6">
        <f t="shared" si="28"/>
        <v>5.0095015741999944</v>
      </c>
      <c r="I115" s="11" t="str">
        <f t="shared" si="29"/>
        <v>Silver</v>
      </c>
    </row>
    <row r="116" spans="1:9">
      <c r="A116" s="7">
        <v>451</v>
      </c>
      <c r="B116" s="7">
        <v>6</v>
      </c>
      <c r="C116" s="11" t="str">
        <f>VLOOKUP(A116,Entries!$A$2:$D$152,2,FALSE)</f>
        <v>Craig Harrington</v>
      </c>
      <c r="D116" s="11" t="str">
        <f>VLOOKUP(A116,Entries!$A$2:$D$152,3,FALSE)</f>
        <v>Togher</v>
      </c>
      <c r="E116" s="7" t="str">
        <f>VLOOKUP(A116,Entries!$A$2:$D$152,4,FALSE)</f>
        <v>M</v>
      </c>
      <c r="F116" s="7" t="s">
        <v>23</v>
      </c>
      <c r="G116" s="21">
        <v>1.5380787037037038E-3</v>
      </c>
      <c r="H116" s="6">
        <f t="shared" si="28"/>
        <v>4.9014065437999941</v>
      </c>
      <c r="I116" s="11" t="str">
        <f t="shared" si="29"/>
        <v>Silver</v>
      </c>
    </row>
    <row r="117" spans="1:9">
      <c r="A117" s="7">
        <v>465</v>
      </c>
      <c r="B117" s="7">
        <v>7</v>
      </c>
      <c r="C117" s="11" t="str">
        <f>VLOOKUP(A117,Entries!$A$2:$D$152,2,FALSE)</f>
        <v>Carol Finn</v>
      </c>
      <c r="D117" s="11" t="str">
        <f>VLOOKUP(A117,Entries!$A$2:$D$152,3,FALSE)</f>
        <v>Leevale</v>
      </c>
      <c r="E117" s="7" t="str">
        <f>VLOOKUP(A117,Entries!$A$2:$D$152,4,FALSE)</f>
        <v>F</v>
      </c>
      <c r="F117" s="7" t="s">
        <v>23</v>
      </c>
      <c r="G117" s="21">
        <v>1.5719907407407408E-3</v>
      </c>
      <c r="H117" s="6">
        <f t="shared" si="28"/>
        <v>8.8970003044000023</v>
      </c>
      <c r="I117" s="11" t="str">
        <f t="shared" si="29"/>
        <v>Platinum</v>
      </c>
    </row>
    <row r="118" spans="1:9">
      <c r="A118" s="7">
        <v>409</v>
      </c>
      <c r="B118" s="7">
        <v>8</v>
      </c>
      <c r="C118" s="11" t="str">
        <f>VLOOKUP(A118,Entries!$A$2:$D$152,2,FALSE)</f>
        <v>Andrea Bickerdike</v>
      </c>
      <c r="D118" s="11" t="str">
        <f>VLOOKUP(A118,Entries!$A$2:$D$152,3,FALSE)</f>
        <v>Leevale</v>
      </c>
      <c r="E118" s="7" t="str">
        <f>VLOOKUP(A118,Entries!$A$2:$D$152,4,FALSE)</f>
        <v>F</v>
      </c>
      <c r="F118" s="7" t="s">
        <v>23</v>
      </c>
      <c r="G118" s="21">
        <v>1.6085648148148151E-3</v>
      </c>
      <c r="H118" s="6">
        <f t="shared" si="28"/>
        <v>8.4114309124000002</v>
      </c>
      <c r="I118" s="11" t="str">
        <f t="shared" si="29"/>
        <v>Platinum</v>
      </c>
    </row>
    <row r="119" spans="1:9">
      <c r="A119" s="7">
        <v>405</v>
      </c>
      <c r="B119" s="7">
        <v>9</v>
      </c>
      <c r="C119" s="11" t="str">
        <f>VLOOKUP(A119,Entries!$A$2:$D$152,2,FALSE)</f>
        <v>Joe Gough</v>
      </c>
      <c r="D119" s="11" t="str">
        <f>VLOOKUP(A119,Entries!$A$2:$D$152,3,FALSE)</f>
        <v>West Waterford</v>
      </c>
      <c r="E119" s="7" t="str">
        <f>VLOOKUP(A119,Entries!$A$2:$D$152,4,FALSE)</f>
        <v>M</v>
      </c>
      <c r="F119" s="7" t="s">
        <v>23</v>
      </c>
      <c r="G119" s="21">
        <v>1.612962962962963E-3</v>
      </c>
      <c r="H119" s="6">
        <f t="shared" si="28"/>
        <v>3.7379420287999894</v>
      </c>
      <c r="I119" s="11" t="str">
        <f t="shared" si="29"/>
        <v>Bronze</v>
      </c>
    </row>
    <row r="120" spans="1:9">
      <c r="A120" s="8"/>
      <c r="B120" s="8"/>
      <c r="E120" s="8"/>
      <c r="F120" s="8"/>
      <c r="G120" s="8"/>
      <c r="H120" s="8"/>
    </row>
    <row r="121" spans="1:9">
      <c r="B121" s="16" t="s">
        <v>215</v>
      </c>
      <c r="C121" s="16"/>
      <c r="G121" s="20"/>
    </row>
    <row r="122" spans="1:9">
      <c r="A122" s="7" t="s">
        <v>16</v>
      </c>
      <c r="B122" s="7"/>
      <c r="C122" s="11" t="s">
        <v>1</v>
      </c>
      <c r="D122" s="11" t="s">
        <v>2</v>
      </c>
      <c r="E122" s="7" t="s">
        <v>3</v>
      </c>
      <c r="F122" s="7" t="s">
        <v>13</v>
      </c>
      <c r="G122" s="13" t="s">
        <v>9</v>
      </c>
      <c r="H122" s="19" t="s">
        <v>10</v>
      </c>
      <c r="I122" s="11" t="s">
        <v>11</v>
      </c>
    </row>
    <row r="123" spans="1:9">
      <c r="A123" s="7">
        <v>441</v>
      </c>
      <c r="B123" s="7">
        <v>1</v>
      </c>
      <c r="C123" s="11" t="str">
        <f>VLOOKUP(A123,Entries!$A$2:$D$152,2,FALSE)</f>
        <v>Tim Crowley</v>
      </c>
      <c r="D123" s="11" t="str">
        <f>VLOOKUP(A123,Entries!$A$2:$D$152,3,FALSE)</f>
        <v>St Finbarrs</v>
      </c>
      <c r="E123" s="7" t="str">
        <f>VLOOKUP(A123,Entries!$A$2:$D$152,4,FALSE)</f>
        <v>M</v>
      </c>
      <c r="F123" s="7" t="s">
        <v>23</v>
      </c>
      <c r="G123" s="21">
        <v>1.5425925925925926E-3</v>
      </c>
      <c r="H123" s="6">
        <f t="shared" ref="H123:H131" si="30">(IF(E123="M",0.1878*((G123*86400)^2)-69.111*(G123*86400)+6357.8,IF(E123="F",0.0681*((G123*86400)^2)-34.08*(G123*86400)+4262.2,"ERROR")))/100</f>
        <v>4.8268218751999941</v>
      </c>
      <c r="I123" s="11" t="str">
        <f t="shared" ref="I123:I131" si="31">IF(H123&gt;9,"Diamond",IF(H123&gt;7.5,"Platinum",IF(H123&gt;6,"Gold",IF(H123&gt;4.5,"Silver",IF(H123&gt;3,"Bronze","-")))))</f>
        <v>Silver</v>
      </c>
    </row>
    <row r="124" spans="1:9">
      <c r="A124" s="7">
        <v>413</v>
      </c>
      <c r="B124" s="7">
        <v>2</v>
      </c>
      <c r="C124" s="11" t="str">
        <f>VLOOKUP(A124,Entries!$A$2:$D$152,2,FALSE)</f>
        <v>David Leonard</v>
      </c>
      <c r="D124" s="11" t="str">
        <f>VLOOKUP(A124,Entries!$A$2:$D$152,3,FALSE)</f>
        <v>St Finbarrs</v>
      </c>
      <c r="E124" s="7" t="str">
        <f>VLOOKUP(A124,Entries!$A$2:$D$152,4,FALSE)</f>
        <v>M</v>
      </c>
      <c r="F124" s="7" t="s">
        <v>23</v>
      </c>
      <c r="G124" s="21">
        <v>1.5728009259259261E-3</v>
      </c>
      <c r="H124" s="6">
        <f t="shared" si="30"/>
        <v>4.3423830637999892</v>
      </c>
      <c r="I124" s="11" t="str">
        <f t="shared" si="31"/>
        <v>Bronze</v>
      </c>
    </row>
    <row r="125" spans="1:9">
      <c r="A125" s="7">
        <v>425</v>
      </c>
      <c r="B125" s="7">
        <v>3</v>
      </c>
      <c r="C125" s="11" t="str">
        <f>VLOOKUP(A125,Entries!$A$2:$D$152,2,FALSE)</f>
        <v>Declan Guina</v>
      </c>
      <c r="D125" s="11" t="str">
        <f>VLOOKUP(A125,Entries!$A$2:$D$152,3,FALSE)</f>
        <v>West Limerick</v>
      </c>
      <c r="E125" s="7" t="str">
        <f>VLOOKUP(A125,Entries!$A$2:$D$152,4,FALSE)</f>
        <v>M</v>
      </c>
      <c r="F125" s="7" t="s">
        <v>23</v>
      </c>
      <c r="G125" s="21">
        <v>1.6140046296296295E-3</v>
      </c>
      <c r="H125" s="6">
        <f t="shared" si="30"/>
        <v>3.7228665949999957</v>
      </c>
      <c r="I125" s="11" t="str">
        <f t="shared" si="31"/>
        <v>Bronze</v>
      </c>
    </row>
    <row r="126" spans="1:9">
      <c r="A126" s="7">
        <v>456</v>
      </c>
      <c r="B126" s="7">
        <v>4</v>
      </c>
      <c r="C126" s="11" t="str">
        <f>VLOOKUP(A126,Entries!$A$2:$D$152,2,FALSE)</f>
        <v>Dawn Lynch</v>
      </c>
      <c r="D126" s="11" t="str">
        <f>VLOOKUP(A126,Entries!$A$2:$D$152,3,FALSE)</f>
        <v>Iveragh</v>
      </c>
      <c r="E126" s="7" t="str">
        <f>VLOOKUP(A126,Entries!$A$2:$D$152,4,FALSE)</f>
        <v>F</v>
      </c>
      <c r="F126" s="7" t="s">
        <v>23</v>
      </c>
      <c r="G126" s="21">
        <v>1.7509259259259257E-3</v>
      </c>
      <c r="H126" s="6">
        <f t="shared" si="30"/>
        <v>6.6508957504000046</v>
      </c>
      <c r="I126" s="11" t="str">
        <f t="shared" si="31"/>
        <v>Gold</v>
      </c>
    </row>
    <row r="127" spans="1:9">
      <c r="A127" s="7">
        <v>448</v>
      </c>
      <c r="B127" s="7">
        <v>5</v>
      </c>
      <c r="C127" s="11" t="str">
        <f>VLOOKUP(A127,Entries!$A$2:$D$152,2,FALSE)</f>
        <v>Anthony Jackson</v>
      </c>
      <c r="D127" s="11" t="str">
        <f>VLOOKUP(A127,Entries!$A$2:$D$152,3,FALSE)</f>
        <v>Togher</v>
      </c>
      <c r="E127" s="7" t="str">
        <f>VLOOKUP(A127,Entries!$A$2:$D$152,4,FALSE)</f>
        <v>M</v>
      </c>
      <c r="F127" s="7" t="s">
        <v>23</v>
      </c>
      <c r="G127" s="21">
        <v>1.7658564814814813E-3</v>
      </c>
      <c r="H127" s="6">
        <f t="shared" si="30"/>
        <v>1.8506893021999986</v>
      </c>
      <c r="I127" s="11" t="str">
        <f t="shared" si="31"/>
        <v>-</v>
      </c>
    </row>
    <row r="128" spans="1:9">
      <c r="A128" s="7">
        <v>453</v>
      </c>
      <c r="B128" s="7">
        <v>6</v>
      </c>
      <c r="C128" s="11" t="str">
        <f>VLOOKUP(A128,Entries!$A$2:$D$152,2,FALSE)</f>
        <v>Jonathan Hilliard</v>
      </c>
      <c r="D128" s="11" t="str">
        <f>VLOOKUP(A128,Entries!$A$2:$D$152,3,FALSE)</f>
        <v>St Finbarrs</v>
      </c>
      <c r="E128" s="7" t="str">
        <f>VLOOKUP(A128,Entries!$A$2:$D$152,4,FALSE)</f>
        <v>M</v>
      </c>
      <c r="F128" s="7" t="s">
        <v>23</v>
      </c>
      <c r="G128" s="21">
        <v>1.7888888888888891E-3</v>
      </c>
      <c r="H128" s="6">
        <f t="shared" si="30"/>
        <v>1.6231927807999817</v>
      </c>
      <c r="I128" s="11" t="str">
        <f t="shared" si="31"/>
        <v>-</v>
      </c>
    </row>
    <row r="129" spans="1:9">
      <c r="A129" s="7">
        <v>434</v>
      </c>
      <c r="B129" s="7">
        <v>7</v>
      </c>
      <c r="C129" s="11" t="str">
        <f>VLOOKUP(A129,Entries!$A$2:$D$152,2,FALSE)</f>
        <v>Jerry O Mahony</v>
      </c>
      <c r="D129" s="11" t="str">
        <f>VLOOKUP(A129,Entries!$A$2:$D$152,3,FALSE)</f>
        <v>West Muskerry</v>
      </c>
      <c r="E129" s="7" t="str">
        <f>VLOOKUP(A129,Entries!$A$2:$D$152,4,FALSE)</f>
        <v>M</v>
      </c>
      <c r="F129" s="7" t="s">
        <v>23</v>
      </c>
      <c r="G129" s="21">
        <v>1.9261574074074075E-3</v>
      </c>
      <c r="H129" s="6">
        <f t="shared" si="30"/>
        <v>0.57584139919998956</v>
      </c>
      <c r="I129" s="11" t="str">
        <f t="shared" si="31"/>
        <v>-</v>
      </c>
    </row>
    <row r="130" spans="1:9">
      <c r="A130" s="7">
        <v>470</v>
      </c>
      <c r="B130" s="7">
        <v>8</v>
      </c>
      <c r="C130" s="11" t="str">
        <f>VLOOKUP(A130,Entries!$A$2:$D$152,2,FALSE)</f>
        <v>Batt Kearney</v>
      </c>
      <c r="D130" s="11" t="str">
        <f>VLOOKUP(A130,Entries!$A$2:$D$152,3,FALSE)</f>
        <v>Leevale</v>
      </c>
      <c r="E130" s="7" t="str">
        <f>VLOOKUP(A130,Entries!$A$2:$D$152,4,FALSE)</f>
        <v>M</v>
      </c>
      <c r="F130" s="7" t="s">
        <v>23</v>
      </c>
      <c r="G130" s="21">
        <v>2.3476851851851849E-3</v>
      </c>
      <c r="H130" s="6">
        <v>0</v>
      </c>
      <c r="I130" s="11" t="str">
        <f t="shared" si="31"/>
        <v>-</v>
      </c>
    </row>
    <row r="131" spans="1:9">
      <c r="A131" s="7">
        <v>432</v>
      </c>
      <c r="B131" s="7">
        <v>9</v>
      </c>
      <c r="C131" s="11" t="str">
        <f>VLOOKUP(A131,Entries!$A$2:$D$152,2,FALSE)</f>
        <v>Marian Lyons</v>
      </c>
      <c r="D131" s="11" t="str">
        <f>VLOOKUP(A131,Entries!$A$2:$D$152,3,FALSE)</f>
        <v>St Finbarrs</v>
      </c>
      <c r="E131" s="7" t="str">
        <f>VLOOKUP(A131,Entries!$A$2:$D$152,4,FALSE)</f>
        <v>M</v>
      </c>
      <c r="F131" s="7" t="s">
        <v>23</v>
      </c>
      <c r="G131" s="21">
        <v>2.4158564814814815E-3</v>
      </c>
      <c r="H131" s="6">
        <f t="shared" si="30"/>
        <v>1.1437135261999993</v>
      </c>
      <c r="I131" s="11" t="str">
        <f t="shared" si="31"/>
        <v>-</v>
      </c>
    </row>
    <row r="133" spans="1:9">
      <c r="A133" s="8"/>
      <c r="B133" s="8"/>
      <c r="E133" s="8"/>
      <c r="F133" s="8"/>
      <c r="G133" s="8"/>
      <c r="H133" s="8"/>
    </row>
    <row r="134" spans="1:9">
      <c r="A134" s="8"/>
      <c r="B134" s="8"/>
      <c r="E134" s="8"/>
      <c r="F134" s="8"/>
      <c r="G134" s="8"/>
      <c r="H134" s="8"/>
    </row>
    <row r="135" spans="1:9">
      <c r="A135" s="8"/>
      <c r="B135" s="8"/>
      <c r="E135" s="8"/>
      <c r="F135" s="8"/>
      <c r="G135" s="8"/>
      <c r="H135" s="8"/>
    </row>
    <row r="136" spans="1:9">
      <c r="A136" s="8"/>
      <c r="B136" s="8"/>
      <c r="E136" s="8"/>
      <c r="F136" s="8"/>
      <c r="G136" s="8"/>
      <c r="H136" s="8"/>
    </row>
    <row r="137" spans="1:9">
      <c r="A137" s="8"/>
      <c r="B137" s="8"/>
      <c r="E137" s="8"/>
      <c r="F137" s="8"/>
      <c r="G137" s="8"/>
      <c r="H137" s="8"/>
    </row>
    <row r="138" spans="1:9">
      <c r="A138" s="8"/>
      <c r="B138" s="8"/>
      <c r="E138" s="8"/>
      <c r="F138" s="8"/>
      <c r="G138" s="8"/>
      <c r="H138" s="8"/>
    </row>
    <row r="139" spans="1:9">
      <c r="A139" s="8"/>
      <c r="B139" s="8"/>
      <c r="E139" s="8"/>
      <c r="F139" s="8"/>
      <c r="G139" s="8"/>
      <c r="H139" s="8"/>
    </row>
    <row r="140" spans="1:9">
      <c r="A140" s="8"/>
      <c r="B140" s="8"/>
      <c r="E140" s="8"/>
      <c r="F140" s="8"/>
      <c r="G140" s="8"/>
      <c r="H140" s="8"/>
    </row>
    <row r="141" spans="1:9">
      <c r="A141" s="8"/>
      <c r="B141" s="8"/>
      <c r="E141" s="8"/>
      <c r="F141" s="8"/>
      <c r="G141" s="8"/>
      <c r="H141" s="8"/>
    </row>
    <row r="142" spans="1:9">
      <c r="A142" s="8"/>
      <c r="B142" s="8"/>
      <c r="E142" s="8"/>
      <c r="F142" s="8"/>
      <c r="G142" s="8"/>
      <c r="H142" s="8"/>
    </row>
    <row r="143" spans="1:9">
      <c r="A143" s="8"/>
      <c r="B143" s="8"/>
      <c r="E143" s="8"/>
      <c r="F143" s="8"/>
      <c r="G143" s="8"/>
      <c r="H143" s="8"/>
    </row>
    <row r="144" spans="1:9">
      <c r="A144" s="8"/>
      <c r="B144" s="8"/>
      <c r="E144" s="8"/>
      <c r="F144" s="8"/>
      <c r="G144" s="8"/>
      <c r="H144" s="8"/>
    </row>
    <row r="145" spans="1:8">
      <c r="A145" s="8"/>
      <c r="B145" s="8"/>
      <c r="E145" s="8"/>
      <c r="F145" s="8"/>
      <c r="G145" s="8"/>
      <c r="H145" s="8"/>
    </row>
    <row r="146" spans="1:8">
      <c r="A146" s="8"/>
      <c r="B146" s="8"/>
      <c r="E146" s="8"/>
      <c r="F146" s="8"/>
      <c r="G146" s="8"/>
      <c r="H146" s="8"/>
    </row>
    <row r="147" spans="1:8">
      <c r="A147" s="8"/>
      <c r="B147" s="8"/>
      <c r="E147" s="8"/>
      <c r="F147" s="8"/>
      <c r="G147" s="8"/>
      <c r="H147" s="8"/>
    </row>
    <row r="148" spans="1:8">
      <c r="A148" s="8"/>
      <c r="B148" s="8"/>
      <c r="E148" s="8"/>
      <c r="F148" s="8"/>
      <c r="G148" s="8"/>
      <c r="H148" s="8"/>
    </row>
    <row r="149" spans="1:8">
      <c r="A149" s="8"/>
      <c r="B149" s="8"/>
      <c r="E149" s="8"/>
      <c r="F149" s="8"/>
      <c r="G149" s="8"/>
      <c r="H149" s="8"/>
    </row>
    <row r="150" spans="1:8">
      <c r="A150" s="8"/>
      <c r="B150" s="8"/>
      <c r="E150" s="8"/>
      <c r="F150" s="8"/>
      <c r="G150" s="8"/>
      <c r="H150" s="8"/>
    </row>
    <row r="151" spans="1:8">
      <c r="A151" s="8"/>
      <c r="B151" s="8"/>
      <c r="E151" s="8"/>
      <c r="F151" s="8"/>
      <c r="G151" s="8"/>
      <c r="H151" s="8"/>
    </row>
    <row r="152" spans="1:8">
      <c r="A152" s="8"/>
      <c r="B152" s="8"/>
      <c r="E152" s="8"/>
      <c r="F152" s="8"/>
      <c r="G152" s="8"/>
      <c r="H152" s="8"/>
    </row>
    <row r="153" spans="1:8">
      <c r="A153" s="8"/>
      <c r="B153" s="8"/>
      <c r="E153" s="8"/>
      <c r="F153" s="8"/>
      <c r="G153" s="8"/>
      <c r="H153" s="8"/>
    </row>
    <row r="154" spans="1:8">
      <c r="A154" s="8"/>
      <c r="B154" s="8"/>
      <c r="E154" s="8"/>
      <c r="F154" s="8"/>
      <c r="G154" s="8"/>
      <c r="H154" s="8"/>
    </row>
    <row r="155" spans="1:8">
      <c r="A155" s="8"/>
      <c r="B155" s="8"/>
      <c r="E155" s="8"/>
      <c r="F155" s="8"/>
      <c r="G155" s="8"/>
      <c r="H155" s="8"/>
    </row>
    <row r="156" spans="1:8">
      <c r="A156" s="8"/>
      <c r="B156" s="8"/>
      <c r="E156" s="8"/>
      <c r="F156" s="8"/>
      <c r="G156" s="8"/>
      <c r="H156" s="8"/>
    </row>
    <row r="157" spans="1:8">
      <c r="A157" s="8"/>
      <c r="B157" s="8"/>
      <c r="E157" s="8"/>
      <c r="F157" s="8"/>
      <c r="G157" s="8"/>
      <c r="H157" s="8"/>
    </row>
    <row r="158" spans="1:8">
      <c r="A158" s="8"/>
      <c r="B158" s="8"/>
      <c r="E158" s="8"/>
      <c r="F158" s="8"/>
      <c r="G158" s="8"/>
      <c r="H158" s="8"/>
    </row>
    <row r="159" spans="1:8">
      <c r="A159" s="8"/>
      <c r="B159" s="8"/>
      <c r="E159" s="8"/>
      <c r="F159" s="8"/>
      <c r="G159" s="8"/>
      <c r="H159" s="8"/>
    </row>
    <row r="160" spans="1:8">
      <c r="A160" s="8"/>
      <c r="B160" s="8"/>
      <c r="E160" s="8"/>
      <c r="F160" s="8"/>
      <c r="G160" s="8"/>
      <c r="H160" s="8"/>
    </row>
    <row r="161" spans="1:8">
      <c r="A161" s="8"/>
      <c r="B161" s="8"/>
      <c r="E161" s="8"/>
      <c r="F161" s="8"/>
      <c r="G161" s="8"/>
      <c r="H161" s="8"/>
    </row>
    <row r="162" spans="1:8">
      <c r="A162" s="8"/>
      <c r="B162" s="8"/>
      <c r="E162" s="8"/>
      <c r="F162" s="8"/>
      <c r="G162" s="8"/>
      <c r="H162" s="8"/>
    </row>
    <row r="163" spans="1:8">
      <c r="A163" s="8"/>
      <c r="B163" s="8"/>
      <c r="E163" s="8"/>
      <c r="F163" s="8"/>
      <c r="G163" s="8"/>
      <c r="H163" s="8"/>
    </row>
    <row r="164" spans="1:8">
      <c r="A164" s="8"/>
      <c r="B164" s="8"/>
      <c r="E164" s="8"/>
      <c r="F164" s="8"/>
      <c r="G164" s="8"/>
      <c r="H164" s="8"/>
    </row>
    <row r="165" spans="1:8">
      <c r="A165" s="8"/>
      <c r="B165" s="8"/>
      <c r="E165" s="8"/>
      <c r="F165" s="8"/>
      <c r="G165" s="8"/>
      <c r="H165" s="8"/>
    </row>
    <row r="166" spans="1:8">
      <c r="A166" s="8"/>
      <c r="B166" s="8"/>
      <c r="E166" s="8"/>
      <c r="F166" s="8"/>
      <c r="G166" s="8"/>
      <c r="H166" s="8"/>
    </row>
    <row r="167" spans="1:8">
      <c r="A167" s="8"/>
      <c r="B167" s="8"/>
      <c r="E167" s="8"/>
      <c r="F167" s="8"/>
      <c r="G167" s="8"/>
      <c r="H167" s="8"/>
    </row>
    <row r="168" spans="1:8">
      <c r="A168" s="8"/>
      <c r="B168" s="8"/>
      <c r="E168" s="8"/>
      <c r="F168" s="8"/>
      <c r="G168" s="8"/>
      <c r="H168" s="8"/>
    </row>
    <row r="169" spans="1:8">
      <c r="A169" s="8"/>
      <c r="B169" s="8"/>
      <c r="E169" s="8"/>
      <c r="F169" s="8"/>
      <c r="G169" s="8"/>
      <c r="H169" s="8"/>
    </row>
    <row r="170" spans="1:8">
      <c r="A170" s="8"/>
      <c r="B170" s="8"/>
      <c r="E170" s="8"/>
      <c r="F170" s="8"/>
      <c r="G170" s="8"/>
      <c r="H170" s="8"/>
    </row>
    <row r="171" spans="1:8">
      <c r="A171" s="8"/>
      <c r="B171" s="8"/>
      <c r="E171" s="8"/>
      <c r="F171" s="8"/>
      <c r="G171" s="8"/>
      <c r="H171" s="8"/>
    </row>
    <row r="172" spans="1:8">
      <c r="A172" s="8"/>
      <c r="B172" s="8"/>
      <c r="E172" s="8"/>
      <c r="F172" s="8"/>
      <c r="G172" s="8"/>
      <c r="H172" s="8"/>
    </row>
    <row r="173" spans="1:8">
      <c r="A173" s="8"/>
      <c r="B173" s="8"/>
      <c r="E173" s="8"/>
      <c r="F173" s="8"/>
      <c r="G173" s="8"/>
      <c r="H173" s="8"/>
    </row>
    <row r="174" spans="1:8">
      <c r="A174" s="8"/>
      <c r="B174" s="8"/>
      <c r="E174" s="8"/>
      <c r="F174" s="8"/>
      <c r="G174" s="8"/>
      <c r="H174" s="8"/>
    </row>
    <row r="175" spans="1:8">
      <c r="A175" s="8"/>
      <c r="B175" s="8"/>
      <c r="E175" s="8"/>
      <c r="F175" s="8"/>
      <c r="G175" s="8"/>
      <c r="H175" s="8"/>
    </row>
    <row r="176" spans="1:8">
      <c r="A176" s="8"/>
      <c r="B176" s="8"/>
      <c r="E176" s="8"/>
      <c r="F176" s="8"/>
      <c r="G176" s="8"/>
      <c r="H176" s="8"/>
    </row>
    <row r="177" spans="1:8">
      <c r="A177" s="8"/>
      <c r="B177" s="8"/>
      <c r="E177" s="8"/>
      <c r="F177" s="8"/>
      <c r="G177" s="8"/>
      <c r="H177" s="8"/>
    </row>
    <row r="178" spans="1:8">
      <c r="A178" s="8"/>
      <c r="B178" s="8"/>
      <c r="E178" s="8"/>
      <c r="F178" s="8"/>
      <c r="G178" s="8"/>
      <c r="H178" s="8"/>
    </row>
    <row r="179" spans="1:8">
      <c r="A179" s="8"/>
      <c r="B179" s="8"/>
      <c r="E179" s="8"/>
      <c r="F179" s="8"/>
      <c r="G179" s="8"/>
      <c r="H179" s="8"/>
    </row>
    <row r="180" spans="1:8">
      <c r="A180" s="8"/>
      <c r="B180" s="8"/>
      <c r="E180" s="8"/>
      <c r="F180" s="8"/>
      <c r="G180" s="8"/>
      <c r="H180" s="8"/>
    </row>
    <row r="181" spans="1:8">
      <c r="A181" s="8"/>
      <c r="B181" s="8"/>
      <c r="E181" s="8"/>
      <c r="F181" s="8"/>
      <c r="G181" s="8"/>
      <c r="H181" s="8"/>
    </row>
    <row r="182" spans="1:8">
      <c r="A182" s="8"/>
      <c r="B182" s="8"/>
      <c r="E182" s="8"/>
      <c r="F182" s="8"/>
      <c r="G182" s="8"/>
      <c r="H182" s="8"/>
    </row>
    <row r="183" spans="1:8">
      <c r="A183" s="8"/>
      <c r="B183" s="8"/>
      <c r="E183" s="8"/>
      <c r="F183" s="8"/>
      <c r="G183" s="8"/>
      <c r="H183" s="8"/>
    </row>
    <row r="184" spans="1:8">
      <c r="A184" s="8"/>
      <c r="B184" s="8"/>
      <c r="E184" s="8"/>
      <c r="F184" s="8"/>
      <c r="G184" s="8"/>
      <c r="H184" s="8"/>
    </row>
    <row r="185" spans="1:8">
      <c r="A185" s="8"/>
      <c r="B185" s="8"/>
      <c r="E185" s="8"/>
      <c r="F185" s="8"/>
      <c r="G185" s="8"/>
      <c r="H185" s="8"/>
    </row>
    <row r="186" spans="1:8">
      <c r="A186" s="8"/>
      <c r="B186" s="8"/>
      <c r="E186" s="8"/>
      <c r="F186" s="8"/>
      <c r="G186" s="8"/>
      <c r="H186" s="8"/>
    </row>
    <row r="187" spans="1:8">
      <c r="A187" s="8"/>
      <c r="B187" s="8"/>
      <c r="E187" s="8"/>
      <c r="F187" s="8"/>
      <c r="G187" s="8"/>
      <c r="H187" s="8"/>
    </row>
    <row r="188" spans="1:8">
      <c r="A188" s="8"/>
      <c r="B188" s="8"/>
      <c r="E188" s="8"/>
      <c r="F188" s="8"/>
      <c r="G188" s="8"/>
      <c r="H188" s="8"/>
    </row>
    <row r="189" spans="1:8">
      <c r="A189" s="8"/>
      <c r="B189" s="8"/>
      <c r="E189" s="8"/>
      <c r="F189" s="8"/>
      <c r="G189" s="8"/>
      <c r="H189" s="8"/>
    </row>
    <row r="190" spans="1:8">
      <c r="A190" s="8"/>
      <c r="B190" s="8"/>
      <c r="E190" s="8"/>
      <c r="F190" s="8"/>
      <c r="G190" s="8"/>
      <c r="H190" s="8"/>
    </row>
    <row r="191" spans="1:8">
      <c r="A191" s="8"/>
      <c r="B191" s="8"/>
      <c r="E191" s="8"/>
      <c r="F191" s="8"/>
      <c r="G191" s="8"/>
      <c r="H191" s="8"/>
    </row>
    <row r="192" spans="1:8">
      <c r="A192" s="8"/>
      <c r="B192" s="8"/>
      <c r="E192" s="8"/>
      <c r="F192" s="8"/>
      <c r="G192" s="8"/>
      <c r="H192" s="8"/>
    </row>
    <row r="193" spans="1:8">
      <c r="A193" s="8"/>
      <c r="B193" s="8"/>
      <c r="E193" s="8"/>
      <c r="F193" s="8"/>
      <c r="G193" s="8"/>
      <c r="H193" s="8"/>
    </row>
    <row r="194" spans="1:8">
      <c r="A194" s="8"/>
      <c r="B194" s="8"/>
      <c r="E194" s="8"/>
      <c r="F194" s="8"/>
      <c r="G194" s="8"/>
      <c r="H194" s="8"/>
    </row>
    <row r="195" spans="1:8">
      <c r="A195" s="8"/>
      <c r="B195" s="8"/>
      <c r="E195" s="8"/>
      <c r="F195" s="8"/>
      <c r="G195" s="8"/>
      <c r="H195" s="8"/>
    </row>
    <row r="196" spans="1:8">
      <c r="A196" s="8"/>
      <c r="B196" s="8"/>
      <c r="E196" s="8"/>
      <c r="F196" s="8"/>
      <c r="G196" s="8"/>
      <c r="H196" s="8"/>
    </row>
    <row r="197" spans="1:8">
      <c r="A197" s="8"/>
      <c r="B197" s="8"/>
      <c r="E197" s="8"/>
      <c r="F197" s="8"/>
      <c r="G197" s="8"/>
      <c r="H197" s="8"/>
    </row>
    <row r="198" spans="1:8">
      <c r="A198" s="8"/>
      <c r="B198" s="8"/>
      <c r="E198" s="8"/>
      <c r="F198" s="8"/>
      <c r="G198" s="8"/>
      <c r="H198" s="8"/>
    </row>
    <row r="199" spans="1:8">
      <c r="A199" s="8"/>
      <c r="B199" s="8"/>
      <c r="E199" s="8"/>
      <c r="F199" s="8"/>
      <c r="G199" s="8"/>
      <c r="H199" s="8"/>
    </row>
    <row r="200" spans="1:8">
      <c r="A200" s="8"/>
      <c r="B200" s="8"/>
      <c r="E200" s="8"/>
      <c r="F200" s="8"/>
      <c r="G200" s="8"/>
      <c r="H200" s="8"/>
    </row>
    <row r="201" spans="1:8">
      <c r="A201" s="8"/>
      <c r="B201" s="8"/>
      <c r="E201" s="8"/>
      <c r="F201" s="8"/>
      <c r="G201" s="8"/>
      <c r="H201" s="8"/>
    </row>
    <row r="202" spans="1:8">
      <c r="A202" s="8"/>
      <c r="B202" s="8"/>
      <c r="E202" s="8"/>
      <c r="F202" s="8"/>
      <c r="G202" s="8"/>
      <c r="H202" s="8"/>
    </row>
    <row r="203" spans="1:8">
      <c r="A203" s="8"/>
      <c r="B203" s="8"/>
      <c r="E203" s="8"/>
      <c r="F203" s="8"/>
      <c r="G203" s="8"/>
      <c r="H203" s="8"/>
    </row>
    <row r="204" spans="1:8">
      <c r="A204" s="8"/>
      <c r="B204" s="8"/>
      <c r="E204" s="8"/>
      <c r="F204" s="8"/>
      <c r="G204" s="8"/>
      <c r="H204" s="8"/>
    </row>
    <row r="205" spans="1:8">
      <c r="A205" s="8"/>
      <c r="B205" s="8"/>
      <c r="E205" s="8"/>
      <c r="F205" s="8"/>
      <c r="G205" s="8"/>
      <c r="H205" s="8"/>
    </row>
    <row r="206" spans="1:8">
      <c r="A206" s="8"/>
      <c r="B206" s="8"/>
      <c r="E206" s="8"/>
      <c r="F206" s="8"/>
      <c r="G206" s="8"/>
      <c r="H206" s="8"/>
    </row>
    <row r="207" spans="1:8">
      <c r="A207" s="8"/>
      <c r="B207" s="8"/>
      <c r="E207" s="8"/>
      <c r="F207" s="8"/>
      <c r="G207" s="8"/>
      <c r="H207" s="8"/>
    </row>
    <row r="208" spans="1:8">
      <c r="A208" s="8"/>
      <c r="B208" s="8"/>
      <c r="E208" s="8"/>
      <c r="F208" s="8"/>
      <c r="G208" s="8"/>
      <c r="H208" s="8"/>
    </row>
    <row r="209" spans="1:8">
      <c r="A209" s="8"/>
      <c r="B209" s="8"/>
      <c r="E209" s="8"/>
      <c r="F209" s="8"/>
      <c r="G209" s="8"/>
      <c r="H209" s="8"/>
    </row>
    <row r="210" spans="1:8">
      <c r="A210" s="8"/>
      <c r="B210" s="8"/>
      <c r="E210" s="8"/>
      <c r="F210" s="8"/>
      <c r="G210" s="8"/>
      <c r="H210" s="8"/>
    </row>
    <row r="211" spans="1:8">
      <c r="A211" s="8"/>
      <c r="B211" s="8"/>
      <c r="E211" s="8"/>
      <c r="F211" s="8"/>
      <c r="G211" s="8"/>
      <c r="H211" s="8"/>
    </row>
    <row r="212" spans="1:8">
      <c r="A212" s="8"/>
      <c r="B212" s="8"/>
      <c r="E212" s="8"/>
      <c r="F212" s="8"/>
      <c r="G212" s="8"/>
      <c r="H212" s="8"/>
    </row>
    <row r="213" spans="1:8">
      <c r="A213" s="8"/>
      <c r="B213" s="8"/>
      <c r="E213" s="8"/>
      <c r="F213" s="8"/>
      <c r="G213" s="8"/>
      <c r="H213" s="8"/>
    </row>
    <row r="214" spans="1:8">
      <c r="A214" s="8"/>
      <c r="B214" s="8"/>
      <c r="E214" s="8"/>
      <c r="F214" s="8"/>
      <c r="G214" s="8"/>
      <c r="H214" s="8"/>
    </row>
    <row r="215" spans="1:8">
      <c r="A215" s="8"/>
      <c r="B215" s="8"/>
      <c r="E215" s="8"/>
      <c r="F215" s="8"/>
      <c r="G215" s="8"/>
      <c r="H215" s="8"/>
    </row>
    <row r="216" spans="1:8">
      <c r="A216" s="8"/>
      <c r="B216" s="8"/>
      <c r="E216" s="8"/>
      <c r="F216" s="8"/>
      <c r="G216" s="8"/>
      <c r="H216" s="8"/>
    </row>
    <row r="217" spans="1:8">
      <c r="A217" s="8"/>
      <c r="B217" s="8"/>
      <c r="E217" s="8"/>
      <c r="F217" s="8"/>
      <c r="G217" s="8"/>
      <c r="H217" s="8"/>
    </row>
    <row r="218" spans="1:8">
      <c r="A218" s="8"/>
      <c r="B218" s="8"/>
      <c r="E218" s="8"/>
      <c r="F218" s="8"/>
      <c r="G218" s="8"/>
      <c r="H218" s="8"/>
    </row>
    <row r="219" spans="1:8">
      <c r="A219" s="8"/>
      <c r="B219" s="8"/>
      <c r="E219" s="8"/>
      <c r="F219" s="8"/>
      <c r="G219" s="8"/>
      <c r="H219" s="8"/>
    </row>
    <row r="220" spans="1:8">
      <c r="A220" s="8"/>
      <c r="B220" s="8"/>
      <c r="E220" s="8"/>
      <c r="F220" s="8"/>
      <c r="G220" s="8"/>
      <c r="H220" s="8"/>
    </row>
    <row r="221" spans="1:8">
      <c r="A221" s="8"/>
      <c r="B221" s="8"/>
      <c r="E221" s="8"/>
      <c r="F221" s="8"/>
      <c r="G221" s="8"/>
      <c r="H221" s="8"/>
    </row>
    <row r="222" spans="1:8">
      <c r="A222" s="8"/>
      <c r="B222" s="8"/>
      <c r="E222" s="8"/>
      <c r="F222" s="8"/>
      <c r="G222" s="8"/>
      <c r="H222" s="8"/>
    </row>
    <row r="223" spans="1:8">
      <c r="A223" s="8"/>
      <c r="B223" s="8"/>
      <c r="E223" s="8"/>
      <c r="F223" s="8"/>
      <c r="G223" s="8"/>
      <c r="H223" s="8"/>
    </row>
    <row r="224" spans="1:8">
      <c r="A224" s="8"/>
      <c r="B224" s="8"/>
      <c r="E224" s="8"/>
      <c r="F224" s="8"/>
      <c r="G224" s="8"/>
      <c r="H224" s="8"/>
    </row>
    <row r="225" spans="1:8">
      <c r="A225" s="8"/>
      <c r="B225" s="8"/>
      <c r="E225" s="8"/>
      <c r="F225" s="8"/>
      <c r="G225" s="8"/>
      <c r="H225" s="8"/>
    </row>
    <row r="226" spans="1:8">
      <c r="A226" s="8"/>
      <c r="B226" s="8"/>
      <c r="E226" s="8"/>
      <c r="F226" s="8"/>
      <c r="G226" s="8"/>
      <c r="H226" s="8"/>
    </row>
    <row r="227" spans="1:8">
      <c r="A227" s="8"/>
      <c r="B227" s="8"/>
      <c r="E227" s="8"/>
      <c r="F227" s="8"/>
      <c r="G227" s="8"/>
      <c r="H227" s="8"/>
    </row>
    <row r="228" spans="1:8">
      <c r="A228" s="8"/>
      <c r="B228" s="8"/>
      <c r="E228" s="8"/>
      <c r="F228" s="8"/>
      <c r="G228" s="8"/>
      <c r="H228" s="8"/>
    </row>
    <row r="229" spans="1:8">
      <c r="A229" s="8"/>
      <c r="B229" s="8"/>
      <c r="E229" s="8"/>
      <c r="F229" s="8"/>
      <c r="G229" s="8"/>
      <c r="H229" s="8"/>
    </row>
    <row r="230" spans="1:8">
      <c r="A230" s="8"/>
      <c r="B230" s="8"/>
      <c r="E230" s="8"/>
      <c r="F230" s="8"/>
      <c r="G230" s="8"/>
      <c r="H230" s="8"/>
    </row>
    <row r="231" spans="1:8">
      <c r="A231" s="8"/>
      <c r="B231" s="8"/>
      <c r="E231" s="8"/>
      <c r="F231" s="8"/>
      <c r="G231" s="8"/>
      <c r="H231" s="8"/>
    </row>
    <row r="232" spans="1:8">
      <c r="A232" s="8"/>
      <c r="B232" s="8"/>
      <c r="E232" s="8"/>
      <c r="F232" s="8"/>
      <c r="G232" s="8"/>
      <c r="H232" s="8"/>
    </row>
    <row r="233" spans="1:8">
      <c r="A233" s="8"/>
      <c r="B233" s="8"/>
      <c r="E233" s="8"/>
      <c r="F233" s="8"/>
      <c r="G233" s="8"/>
      <c r="H233" s="8"/>
    </row>
    <row r="234" spans="1:8">
      <c r="A234" s="8"/>
      <c r="B234" s="8"/>
      <c r="E234" s="8"/>
      <c r="F234" s="8"/>
      <c r="G234" s="8"/>
      <c r="H234" s="8"/>
    </row>
    <row r="235" spans="1:8">
      <c r="A235" s="8"/>
      <c r="B235" s="8"/>
      <c r="E235" s="8"/>
      <c r="F235" s="8"/>
      <c r="G235" s="8"/>
      <c r="H235" s="8"/>
    </row>
    <row r="236" spans="1:8">
      <c r="A236" s="8"/>
      <c r="B236" s="8"/>
      <c r="E236" s="8"/>
      <c r="F236" s="8"/>
      <c r="G236" s="8"/>
      <c r="H236" s="8"/>
    </row>
    <row r="237" spans="1:8">
      <c r="A237" s="8"/>
      <c r="B237" s="8"/>
      <c r="E237" s="8"/>
      <c r="F237" s="8"/>
      <c r="G237" s="8"/>
      <c r="H237" s="8"/>
    </row>
    <row r="238" spans="1:8">
      <c r="A238" s="8"/>
      <c r="B238" s="8"/>
      <c r="E238" s="8"/>
      <c r="F238" s="8"/>
      <c r="G238" s="8"/>
      <c r="H238" s="8"/>
    </row>
    <row r="239" spans="1:8">
      <c r="A239" s="8"/>
      <c r="B239" s="8"/>
      <c r="E239" s="8"/>
      <c r="F239" s="8"/>
      <c r="G239" s="8"/>
      <c r="H239" s="8"/>
    </row>
    <row r="240" spans="1:8">
      <c r="A240" s="8"/>
      <c r="B240" s="8"/>
      <c r="E240" s="8"/>
      <c r="F240" s="8"/>
      <c r="G240" s="8"/>
      <c r="H240" s="8"/>
    </row>
    <row r="241" spans="1:8">
      <c r="A241" s="8"/>
      <c r="B241" s="8"/>
      <c r="E241" s="8"/>
      <c r="F241" s="8"/>
      <c r="G241" s="8"/>
      <c r="H241" s="8"/>
    </row>
    <row r="242" spans="1:8">
      <c r="A242" s="8"/>
      <c r="B242" s="8"/>
      <c r="E242" s="8"/>
      <c r="F242" s="8"/>
      <c r="G242" s="8"/>
      <c r="H242" s="8"/>
    </row>
    <row r="243" spans="1:8">
      <c r="A243" s="8"/>
      <c r="B243" s="8"/>
      <c r="E243" s="8"/>
      <c r="F243" s="8"/>
      <c r="G243" s="8"/>
      <c r="H243" s="8"/>
    </row>
    <row r="244" spans="1:8">
      <c r="A244" s="8"/>
      <c r="B244" s="8"/>
      <c r="E244" s="8"/>
      <c r="F244" s="8"/>
      <c r="G244" s="8"/>
      <c r="H244" s="8"/>
    </row>
    <row r="245" spans="1:8">
      <c r="A245" s="8"/>
      <c r="B245" s="8"/>
      <c r="E245" s="8"/>
      <c r="F245" s="8"/>
      <c r="G245" s="8"/>
      <c r="H245" s="8"/>
    </row>
    <row r="246" spans="1:8">
      <c r="A246" s="8"/>
      <c r="B246" s="8"/>
      <c r="E246" s="8"/>
      <c r="F246" s="8"/>
      <c r="G246" s="8"/>
      <c r="H246" s="8"/>
    </row>
    <row r="247" spans="1:8">
      <c r="A247" s="8"/>
      <c r="B247" s="8"/>
      <c r="E247" s="8"/>
      <c r="F247" s="8"/>
      <c r="G247" s="8"/>
      <c r="H247" s="8"/>
    </row>
    <row r="248" spans="1:8">
      <c r="A248" s="8"/>
      <c r="B248" s="8"/>
      <c r="E248" s="8"/>
      <c r="F248" s="8"/>
      <c r="G248" s="8"/>
      <c r="H248" s="8"/>
    </row>
    <row r="249" spans="1:8">
      <c r="A249" s="8"/>
      <c r="B249" s="8"/>
      <c r="E249" s="8"/>
      <c r="F249" s="8"/>
      <c r="G249" s="8"/>
      <c r="H249" s="8"/>
    </row>
    <row r="250" spans="1:8">
      <c r="A250" s="8"/>
      <c r="B250" s="8"/>
      <c r="E250" s="8"/>
      <c r="F250" s="8"/>
      <c r="G250" s="8"/>
      <c r="H250" s="8"/>
    </row>
    <row r="251" spans="1:8">
      <c r="A251" s="8"/>
      <c r="B251" s="8"/>
      <c r="E251" s="8"/>
      <c r="F251" s="8"/>
      <c r="G251" s="8"/>
      <c r="H251" s="8"/>
    </row>
    <row r="252" spans="1:8">
      <c r="A252" s="8"/>
      <c r="B252" s="8"/>
      <c r="E252" s="8"/>
      <c r="F252" s="8"/>
      <c r="G252" s="8"/>
      <c r="H252" s="8"/>
    </row>
    <row r="253" spans="1:8">
      <c r="A253" s="8"/>
      <c r="B253" s="8"/>
      <c r="E253" s="8"/>
      <c r="F253" s="8"/>
      <c r="G253" s="8"/>
      <c r="H253" s="8"/>
    </row>
    <row r="254" spans="1:8">
      <c r="A254" s="8"/>
      <c r="B254" s="8"/>
      <c r="E254" s="8"/>
      <c r="F254" s="8"/>
      <c r="G254" s="8"/>
      <c r="H254" s="8"/>
    </row>
    <row r="255" spans="1:8">
      <c r="A255" s="8"/>
      <c r="B255" s="8"/>
      <c r="E255" s="8"/>
      <c r="F255" s="8"/>
      <c r="G255" s="8"/>
      <c r="H255" s="8"/>
    </row>
    <row r="256" spans="1:8">
      <c r="A256" s="8"/>
      <c r="B256" s="8"/>
      <c r="E256" s="8"/>
      <c r="F256" s="8"/>
      <c r="G256" s="8"/>
      <c r="H256" s="8"/>
    </row>
    <row r="257" spans="1:8">
      <c r="A257" s="8"/>
      <c r="B257" s="8"/>
      <c r="E257" s="8"/>
      <c r="F257" s="8"/>
      <c r="G257" s="8"/>
      <c r="H257" s="8"/>
    </row>
    <row r="258" spans="1:8">
      <c r="A258" s="8"/>
      <c r="B258" s="8"/>
      <c r="E258" s="8"/>
      <c r="F258" s="8"/>
      <c r="G258" s="8"/>
      <c r="H258" s="8"/>
    </row>
    <row r="259" spans="1:8">
      <c r="A259" s="8"/>
      <c r="B259" s="8"/>
      <c r="E259" s="8"/>
      <c r="F259" s="8"/>
      <c r="G259" s="8"/>
      <c r="H259" s="8"/>
    </row>
    <row r="260" spans="1:8">
      <c r="A260" s="8"/>
      <c r="B260" s="8"/>
      <c r="E260" s="8"/>
      <c r="F260" s="8"/>
      <c r="G260" s="8"/>
      <c r="H260" s="8"/>
    </row>
    <row r="261" spans="1:8">
      <c r="A261" s="8"/>
      <c r="B261" s="8"/>
      <c r="E261" s="8"/>
      <c r="F261" s="8"/>
      <c r="G261" s="8"/>
      <c r="H261" s="8"/>
    </row>
    <row r="262" spans="1:8">
      <c r="A262" s="8"/>
      <c r="B262" s="8"/>
      <c r="E262" s="8"/>
      <c r="F262" s="8"/>
      <c r="G262" s="8"/>
      <c r="H262" s="8"/>
    </row>
    <row r="263" spans="1:8">
      <c r="A263" s="8"/>
      <c r="B263" s="8"/>
      <c r="E263" s="8"/>
      <c r="F263" s="8"/>
      <c r="G263" s="8"/>
      <c r="H263" s="8"/>
    </row>
    <row r="264" spans="1:8">
      <c r="A264" s="8"/>
      <c r="B264" s="8"/>
      <c r="E264" s="8"/>
      <c r="F264" s="8"/>
      <c r="G264" s="8"/>
      <c r="H264" s="8"/>
    </row>
    <row r="265" spans="1:8">
      <c r="A265" s="8"/>
      <c r="B265" s="8"/>
      <c r="E265" s="8"/>
      <c r="F265" s="8"/>
      <c r="G265" s="8"/>
      <c r="H265" s="8"/>
    </row>
    <row r="266" spans="1:8">
      <c r="A266" s="8"/>
      <c r="B266" s="8"/>
      <c r="E266" s="8"/>
      <c r="F266" s="8"/>
      <c r="G266" s="8"/>
      <c r="H266" s="8"/>
    </row>
    <row r="267" spans="1:8">
      <c r="A267" s="8"/>
      <c r="B267" s="8"/>
      <c r="E267" s="8"/>
      <c r="F267" s="8"/>
      <c r="G267" s="8"/>
      <c r="H267" s="8"/>
    </row>
    <row r="268" spans="1:8">
      <c r="A268" s="8"/>
      <c r="B268" s="8"/>
      <c r="E268" s="8"/>
      <c r="F268" s="8"/>
      <c r="G268" s="8"/>
      <c r="H268" s="8"/>
    </row>
    <row r="269" spans="1:8">
      <c r="A269" s="8"/>
      <c r="B269" s="8"/>
      <c r="E269" s="8"/>
      <c r="F269" s="8"/>
      <c r="G269" s="8"/>
      <c r="H269" s="8"/>
    </row>
    <row r="270" spans="1:8">
      <c r="A270" s="8"/>
      <c r="B270" s="8"/>
      <c r="E270" s="8"/>
      <c r="F270" s="8"/>
      <c r="G270" s="8"/>
      <c r="H270" s="8"/>
    </row>
    <row r="271" spans="1:8">
      <c r="A271" s="8"/>
      <c r="B271" s="8"/>
      <c r="E271" s="8"/>
      <c r="F271" s="8"/>
      <c r="G271" s="8"/>
      <c r="H271" s="8"/>
    </row>
    <row r="272" spans="1:8">
      <c r="A272" s="8"/>
      <c r="B272" s="8"/>
      <c r="E272" s="8"/>
      <c r="F272" s="8"/>
      <c r="G272" s="8"/>
      <c r="H272" s="8"/>
    </row>
    <row r="273" spans="1:8">
      <c r="A273" s="8"/>
      <c r="B273" s="8"/>
      <c r="E273" s="8"/>
      <c r="F273" s="8"/>
      <c r="G273" s="8"/>
      <c r="H273" s="8"/>
    </row>
    <row r="274" spans="1:8">
      <c r="A274" s="8"/>
      <c r="B274" s="8"/>
      <c r="E274" s="8"/>
      <c r="F274" s="8"/>
      <c r="G274" s="8"/>
      <c r="H274" s="8"/>
    </row>
    <row r="275" spans="1:8">
      <c r="A275" s="8"/>
      <c r="B275" s="8"/>
      <c r="E275" s="8"/>
      <c r="F275" s="8"/>
      <c r="G275" s="8"/>
      <c r="H275" s="8"/>
    </row>
    <row r="276" spans="1:8">
      <c r="A276" s="8"/>
      <c r="B276" s="8"/>
      <c r="E276" s="8"/>
      <c r="F276" s="8"/>
      <c r="G276" s="8"/>
      <c r="H276" s="8"/>
    </row>
    <row r="277" spans="1:8">
      <c r="A277" s="8"/>
      <c r="B277" s="8"/>
      <c r="E277" s="8"/>
      <c r="F277" s="8"/>
      <c r="G277" s="8"/>
      <c r="H277" s="8"/>
    </row>
    <row r="278" spans="1:8">
      <c r="A278" s="8"/>
      <c r="B278" s="8"/>
      <c r="E278" s="8"/>
      <c r="F278" s="8"/>
      <c r="G278" s="8"/>
      <c r="H278" s="8"/>
    </row>
    <row r="279" spans="1:8">
      <c r="A279" s="8"/>
      <c r="B279" s="8"/>
      <c r="E279" s="8"/>
      <c r="F279" s="8"/>
      <c r="G279" s="8"/>
      <c r="H279" s="8"/>
    </row>
    <row r="280" spans="1:8">
      <c r="A280" s="8"/>
      <c r="B280" s="8"/>
      <c r="E280" s="8"/>
      <c r="F280" s="8"/>
      <c r="G280" s="8"/>
      <c r="H280" s="8"/>
    </row>
    <row r="281" spans="1:8">
      <c r="A281" s="8"/>
      <c r="B281" s="8"/>
      <c r="E281" s="8"/>
      <c r="F281" s="8"/>
      <c r="G281" s="8"/>
      <c r="H281" s="8"/>
    </row>
    <row r="282" spans="1:8">
      <c r="A282" s="8"/>
      <c r="B282" s="8"/>
      <c r="E282" s="8"/>
      <c r="F282" s="8"/>
      <c r="G282" s="8"/>
      <c r="H282" s="8"/>
    </row>
    <row r="283" spans="1:8">
      <c r="A283" s="8"/>
      <c r="B283" s="8"/>
      <c r="E283" s="8"/>
      <c r="F283" s="8"/>
      <c r="G283" s="8"/>
      <c r="H283" s="8"/>
    </row>
    <row r="284" spans="1:8">
      <c r="A284" s="8"/>
      <c r="B284" s="8"/>
      <c r="E284" s="8"/>
      <c r="F284" s="8"/>
      <c r="G284" s="8"/>
      <c r="H284" s="8"/>
    </row>
    <row r="285" spans="1:8">
      <c r="A285" s="8"/>
      <c r="B285" s="8"/>
      <c r="E285" s="8"/>
      <c r="F285" s="8"/>
      <c r="G285" s="8"/>
      <c r="H285" s="8"/>
    </row>
    <row r="286" spans="1:8">
      <c r="A286" s="8"/>
      <c r="B286" s="8"/>
      <c r="E286" s="8"/>
      <c r="F286" s="8"/>
      <c r="G286" s="8"/>
      <c r="H286" s="8"/>
    </row>
    <row r="287" spans="1:8">
      <c r="A287" s="8"/>
      <c r="B287" s="8"/>
      <c r="E287" s="8"/>
      <c r="F287" s="8"/>
      <c r="G287" s="8"/>
      <c r="H287" s="8"/>
    </row>
    <row r="288" spans="1:8">
      <c r="A288" s="8"/>
      <c r="B288" s="8"/>
      <c r="E288" s="8"/>
      <c r="F288" s="8"/>
      <c r="G288" s="8"/>
      <c r="H288" s="8"/>
    </row>
    <row r="289" spans="1:8">
      <c r="A289" s="8"/>
      <c r="B289" s="8"/>
      <c r="E289" s="8"/>
      <c r="F289" s="8"/>
      <c r="G289" s="8"/>
      <c r="H289" s="8"/>
    </row>
    <row r="290" spans="1:8">
      <c r="A290" s="8"/>
      <c r="B290" s="8"/>
      <c r="E290" s="8"/>
      <c r="F290" s="8"/>
      <c r="G290" s="8"/>
      <c r="H290" s="8"/>
    </row>
    <row r="291" spans="1:8">
      <c r="A291" s="8"/>
      <c r="B291" s="8"/>
      <c r="E291" s="8"/>
      <c r="F291" s="8"/>
      <c r="G291" s="8"/>
      <c r="H291" s="8"/>
    </row>
    <row r="292" spans="1:8">
      <c r="A292" s="8"/>
      <c r="B292" s="8"/>
      <c r="E292" s="8"/>
      <c r="F292" s="8"/>
      <c r="G292" s="8"/>
      <c r="H292" s="8"/>
    </row>
    <row r="293" spans="1:8">
      <c r="A293" s="8"/>
      <c r="B293" s="8"/>
      <c r="E293" s="8"/>
      <c r="F293" s="8"/>
      <c r="G293" s="8"/>
      <c r="H293" s="8"/>
    </row>
    <row r="294" spans="1:8">
      <c r="A294" s="8"/>
      <c r="B294" s="8"/>
      <c r="E294" s="8"/>
      <c r="F294" s="8"/>
      <c r="G294" s="8"/>
      <c r="H294" s="8"/>
    </row>
    <row r="295" spans="1:8">
      <c r="A295" s="8"/>
      <c r="B295" s="8"/>
      <c r="E295" s="8"/>
      <c r="F295" s="8"/>
      <c r="G295" s="8"/>
      <c r="H295" s="8"/>
    </row>
    <row r="296" spans="1:8">
      <c r="A296" s="8"/>
      <c r="B296" s="8"/>
      <c r="E296" s="8"/>
      <c r="F296" s="8"/>
      <c r="G296" s="8"/>
      <c r="H296" s="8"/>
    </row>
    <row r="297" spans="1:8">
      <c r="A297" s="8"/>
      <c r="B297" s="8"/>
      <c r="E297" s="8"/>
      <c r="F297" s="8"/>
      <c r="G297" s="8"/>
      <c r="H297" s="8"/>
    </row>
    <row r="298" spans="1:8">
      <c r="A298" s="8"/>
      <c r="B298" s="8"/>
      <c r="E298" s="8"/>
      <c r="F298" s="8"/>
      <c r="G298" s="8"/>
      <c r="H298" s="8"/>
    </row>
    <row r="299" spans="1:8">
      <c r="A299" s="8"/>
      <c r="B299" s="8"/>
      <c r="E299" s="8"/>
      <c r="F299" s="8"/>
      <c r="G299" s="8"/>
      <c r="H299" s="8"/>
    </row>
    <row r="300" spans="1:8">
      <c r="A300" s="8"/>
      <c r="B300" s="8"/>
      <c r="E300" s="8"/>
      <c r="F300" s="8"/>
      <c r="G300" s="8"/>
      <c r="H300" s="8"/>
    </row>
    <row r="301" spans="1:8">
      <c r="A301" s="8"/>
      <c r="B301" s="8"/>
      <c r="E301" s="8"/>
      <c r="F301" s="8"/>
      <c r="G301" s="8"/>
      <c r="H301" s="8"/>
    </row>
    <row r="302" spans="1:8">
      <c r="A302" s="8"/>
      <c r="B302" s="8"/>
      <c r="E302" s="8"/>
      <c r="F302" s="8"/>
      <c r="G302" s="8"/>
      <c r="H302" s="8"/>
    </row>
    <row r="303" spans="1:8">
      <c r="A303" s="8"/>
      <c r="B303" s="8"/>
      <c r="E303" s="8"/>
      <c r="F303" s="8"/>
      <c r="G303" s="8"/>
      <c r="H303" s="8"/>
    </row>
    <row r="304" spans="1:8">
      <c r="A304" s="8"/>
      <c r="B304" s="8"/>
      <c r="E304" s="8"/>
      <c r="F304" s="8"/>
      <c r="G304" s="8"/>
      <c r="H304" s="8"/>
    </row>
    <row r="305" spans="1:8">
      <c r="A305" s="8"/>
      <c r="B305" s="8"/>
      <c r="E305" s="8"/>
      <c r="F305" s="8"/>
      <c r="G305" s="8"/>
      <c r="H305" s="8"/>
    </row>
    <row r="306" spans="1:8">
      <c r="A306" s="8"/>
      <c r="B306" s="8"/>
      <c r="E306" s="8"/>
      <c r="F306" s="8"/>
      <c r="G306" s="8"/>
      <c r="H306" s="8"/>
    </row>
    <row r="307" spans="1:8">
      <c r="A307" s="8"/>
      <c r="B307" s="8"/>
      <c r="E307" s="8"/>
      <c r="F307" s="8"/>
      <c r="G307" s="8"/>
      <c r="H307" s="8"/>
    </row>
    <row r="308" spans="1:8">
      <c r="A308" s="8"/>
      <c r="B308" s="8"/>
      <c r="E308" s="8"/>
      <c r="F308" s="8"/>
      <c r="G308" s="8"/>
      <c r="H308" s="8"/>
    </row>
    <row r="309" spans="1:8">
      <c r="A309" s="8"/>
      <c r="B309" s="8"/>
      <c r="E309" s="8"/>
      <c r="F309" s="8"/>
      <c r="G309" s="8"/>
      <c r="H309" s="8"/>
    </row>
    <row r="310" spans="1:8">
      <c r="A310" s="8"/>
      <c r="B310" s="8"/>
      <c r="E310" s="8"/>
      <c r="F310" s="8"/>
      <c r="G310" s="8"/>
      <c r="H310" s="8"/>
    </row>
    <row r="311" spans="1:8">
      <c r="A311" s="8"/>
      <c r="B311" s="8"/>
      <c r="E311" s="8"/>
      <c r="F311" s="8"/>
      <c r="G311" s="8"/>
      <c r="H311" s="8"/>
    </row>
    <row r="312" spans="1:8">
      <c r="A312" s="8"/>
      <c r="B312" s="8"/>
      <c r="E312" s="8"/>
      <c r="F312" s="8"/>
      <c r="G312" s="8"/>
      <c r="H312" s="8"/>
    </row>
    <row r="313" spans="1:8">
      <c r="A313" s="8"/>
      <c r="B313" s="8"/>
      <c r="E313" s="8"/>
      <c r="F313" s="8"/>
      <c r="G313" s="8"/>
      <c r="H313" s="8"/>
    </row>
    <row r="314" spans="1:8">
      <c r="A314" s="8"/>
      <c r="B314" s="8"/>
      <c r="E314" s="8"/>
      <c r="F314" s="8"/>
      <c r="G314" s="8"/>
      <c r="H314" s="8"/>
    </row>
    <row r="315" spans="1:8">
      <c r="A315" s="8"/>
      <c r="B315" s="8"/>
      <c r="E315" s="8"/>
      <c r="F315" s="8"/>
      <c r="G315" s="8"/>
      <c r="H315" s="8"/>
    </row>
    <row r="316" spans="1:8">
      <c r="A316" s="8"/>
      <c r="B316" s="8"/>
      <c r="E316" s="8"/>
      <c r="F316" s="8"/>
      <c r="G316" s="8"/>
      <c r="H316" s="8"/>
    </row>
    <row r="317" spans="1:8">
      <c r="A317" s="8"/>
      <c r="B317" s="8"/>
      <c r="E317" s="8"/>
      <c r="F317" s="8"/>
      <c r="G317" s="8"/>
      <c r="H317" s="8"/>
    </row>
    <row r="318" spans="1:8">
      <c r="A318" s="8"/>
      <c r="B318" s="8"/>
      <c r="E318" s="8"/>
      <c r="F318" s="8"/>
      <c r="G318" s="8"/>
      <c r="H318" s="8"/>
    </row>
    <row r="319" spans="1:8">
      <c r="A319" s="8"/>
      <c r="B319" s="8"/>
      <c r="E319" s="8"/>
      <c r="F319" s="8"/>
      <c r="G319" s="8"/>
      <c r="H319" s="8"/>
    </row>
    <row r="320" spans="1:8">
      <c r="A320" s="8"/>
      <c r="B320" s="8"/>
      <c r="E320" s="8"/>
      <c r="F320" s="8"/>
      <c r="G320" s="8"/>
      <c r="H320" s="8"/>
    </row>
    <row r="321" spans="1:8">
      <c r="A321" s="8"/>
      <c r="B321" s="8"/>
      <c r="E321" s="8"/>
      <c r="F321" s="8"/>
      <c r="G321" s="8"/>
      <c r="H321" s="8"/>
    </row>
    <row r="322" spans="1:8">
      <c r="A322" s="8"/>
      <c r="B322" s="8"/>
      <c r="E322" s="8"/>
      <c r="F322" s="8"/>
      <c r="G322" s="8"/>
      <c r="H322" s="8"/>
    </row>
    <row r="323" spans="1:8">
      <c r="A323" s="8"/>
      <c r="B323" s="8"/>
      <c r="E323" s="8"/>
      <c r="F323" s="8"/>
      <c r="G323" s="8"/>
      <c r="H323" s="8"/>
    </row>
    <row r="324" spans="1:8">
      <c r="A324" s="8"/>
      <c r="B324" s="8"/>
      <c r="E324" s="8"/>
      <c r="F324" s="8"/>
      <c r="G324" s="8"/>
      <c r="H324" s="8"/>
    </row>
    <row r="325" spans="1:8">
      <c r="A325" s="8"/>
      <c r="B325" s="8"/>
      <c r="E325" s="8"/>
      <c r="F325" s="8"/>
      <c r="G325" s="8"/>
      <c r="H325" s="8"/>
    </row>
    <row r="326" spans="1:8">
      <c r="A326" s="8"/>
      <c r="B326" s="8"/>
      <c r="E326" s="8"/>
      <c r="F326" s="8"/>
      <c r="G326" s="8"/>
      <c r="H326" s="8"/>
    </row>
    <row r="327" spans="1:8">
      <c r="A327" s="8"/>
      <c r="B327" s="8"/>
      <c r="E327" s="8"/>
      <c r="F327" s="8"/>
      <c r="G327" s="8"/>
      <c r="H327" s="8"/>
    </row>
    <row r="328" spans="1:8">
      <c r="A328" s="8"/>
      <c r="B328" s="8"/>
      <c r="E328" s="8"/>
      <c r="F328" s="8"/>
      <c r="G328" s="8"/>
      <c r="H328" s="8"/>
    </row>
    <row r="329" spans="1:8">
      <c r="A329" s="8"/>
      <c r="B329" s="8"/>
      <c r="E329" s="8"/>
      <c r="F329" s="8"/>
      <c r="G329" s="8"/>
      <c r="H329" s="8"/>
    </row>
    <row r="330" spans="1:8">
      <c r="A330" s="8"/>
      <c r="B330" s="8"/>
      <c r="E330" s="8"/>
      <c r="F330" s="8"/>
      <c r="G330" s="8"/>
      <c r="H330" s="8"/>
    </row>
    <row r="331" spans="1:8">
      <c r="A331" s="8"/>
      <c r="B331" s="8"/>
      <c r="E331" s="8"/>
      <c r="F331" s="8"/>
      <c r="G331" s="8"/>
      <c r="H331" s="8"/>
    </row>
    <row r="332" spans="1:8">
      <c r="A332" s="8"/>
      <c r="B332" s="8"/>
      <c r="E332" s="8"/>
      <c r="F332" s="8"/>
      <c r="G332" s="8"/>
      <c r="H332" s="8"/>
    </row>
    <row r="333" spans="1:8">
      <c r="A333" s="8"/>
      <c r="B333" s="8"/>
      <c r="E333" s="8"/>
      <c r="F333" s="8"/>
      <c r="G333" s="8"/>
      <c r="H333" s="8"/>
    </row>
    <row r="334" spans="1:8">
      <c r="A334" s="8"/>
      <c r="B334" s="8"/>
      <c r="E334" s="8"/>
      <c r="F334" s="8"/>
      <c r="G334" s="8"/>
      <c r="H334" s="8"/>
    </row>
    <row r="335" spans="1:8">
      <c r="A335" s="8"/>
      <c r="B335" s="8"/>
      <c r="E335" s="8"/>
      <c r="F335" s="8"/>
      <c r="G335" s="8"/>
      <c r="H335" s="8"/>
    </row>
    <row r="336" spans="1:8">
      <c r="A336" s="8"/>
      <c r="B336" s="8"/>
      <c r="E336" s="8"/>
      <c r="F336" s="8"/>
      <c r="G336" s="8"/>
      <c r="H336" s="8"/>
    </row>
    <row r="337" spans="1:8">
      <c r="A337" s="8"/>
      <c r="B337" s="8"/>
      <c r="E337" s="8"/>
      <c r="F337" s="8"/>
      <c r="G337" s="8"/>
      <c r="H337" s="8"/>
    </row>
    <row r="338" spans="1:8">
      <c r="A338" s="8"/>
      <c r="B338" s="8"/>
      <c r="E338" s="8"/>
      <c r="F338" s="8"/>
      <c r="G338" s="8"/>
      <c r="H338" s="8"/>
    </row>
    <row r="339" spans="1:8">
      <c r="A339" s="8"/>
      <c r="B339" s="8"/>
      <c r="E339" s="8"/>
      <c r="F339" s="8"/>
      <c r="G339" s="8"/>
      <c r="H339" s="8"/>
    </row>
    <row r="340" spans="1:8">
      <c r="A340" s="8"/>
      <c r="B340" s="8"/>
      <c r="E340" s="8"/>
      <c r="F340" s="8"/>
      <c r="G340" s="8"/>
      <c r="H340" s="8"/>
    </row>
    <row r="341" spans="1:8">
      <c r="A341" s="8"/>
      <c r="B341" s="8"/>
      <c r="E341" s="8"/>
      <c r="F341" s="8"/>
      <c r="G341" s="8"/>
      <c r="H341" s="8"/>
    </row>
    <row r="342" spans="1:8">
      <c r="A342" s="8"/>
      <c r="B342" s="8"/>
      <c r="E342" s="8"/>
      <c r="F342" s="8"/>
      <c r="G342" s="8"/>
      <c r="H342" s="8"/>
    </row>
    <row r="343" spans="1:8">
      <c r="A343" s="8"/>
      <c r="B343" s="8"/>
      <c r="E343" s="8"/>
      <c r="F343" s="8"/>
      <c r="G343" s="8"/>
      <c r="H343" s="8"/>
    </row>
    <row r="344" spans="1:8">
      <c r="A344" s="8"/>
      <c r="B344" s="8"/>
      <c r="E344" s="8"/>
      <c r="F344" s="8"/>
      <c r="G344" s="8"/>
      <c r="H344" s="8"/>
    </row>
    <row r="345" spans="1:8">
      <c r="A345" s="8"/>
      <c r="B345" s="8"/>
      <c r="E345" s="8"/>
      <c r="F345" s="8"/>
      <c r="G345" s="8"/>
      <c r="H345" s="8"/>
    </row>
    <row r="346" spans="1:8">
      <c r="A346" s="8"/>
      <c r="B346" s="8"/>
      <c r="E346" s="8"/>
      <c r="F346" s="8"/>
      <c r="G346" s="8"/>
      <c r="H346" s="8"/>
    </row>
    <row r="347" spans="1:8">
      <c r="A347" s="8"/>
      <c r="B347" s="8"/>
      <c r="E347" s="8"/>
      <c r="F347" s="8"/>
      <c r="G347" s="8"/>
      <c r="H347" s="8"/>
    </row>
    <row r="348" spans="1:8">
      <c r="A348" s="8"/>
      <c r="B348" s="8"/>
      <c r="E348" s="8"/>
      <c r="F348" s="8"/>
      <c r="G348" s="8"/>
      <c r="H348" s="8"/>
    </row>
    <row r="349" spans="1:8">
      <c r="A349" s="8"/>
      <c r="B349" s="8"/>
      <c r="E349" s="8"/>
      <c r="F349" s="8"/>
      <c r="G349" s="8"/>
      <c r="H349" s="8"/>
    </row>
    <row r="350" spans="1:8">
      <c r="A350" s="8"/>
      <c r="B350" s="8"/>
      <c r="E350" s="8"/>
      <c r="F350" s="8"/>
      <c r="G350" s="8"/>
      <c r="H350" s="8"/>
    </row>
    <row r="351" spans="1:8">
      <c r="A351" s="8"/>
      <c r="B351" s="8"/>
      <c r="E351" s="8"/>
      <c r="F351" s="8"/>
      <c r="G351" s="8"/>
      <c r="H351" s="8"/>
    </row>
    <row r="352" spans="1:8">
      <c r="A352" s="8"/>
      <c r="B352" s="8"/>
      <c r="E352" s="8"/>
      <c r="F352" s="8"/>
      <c r="G352" s="8"/>
      <c r="H352" s="8"/>
    </row>
    <row r="353" spans="1:8">
      <c r="A353" s="8"/>
      <c r="B353" s="8"/>
      <c r="E353" s="8"/>
      <c r="F353" s="8"/>
      <c r="G353" s="8"/>
      <c r="H353" s="8"/>
    </row>
    <row r="354" spans="1:8">
      <c r="A354" s="8"/>
      <c r="B354" s="8"/>
      <c r="E354" s="8"/>
      <c r="F354" s="8"/>
      <c r="G354" s="8"/>
      <c r="H354" s="8"/>
    </row>
    <row r="355" spans="1:8">
      <c r="A355" s="8"/>
      <c r="B355" s="8"/>
      <c r="E355" s="8"/>
      <c r="F355" s="8"/>
      <c r="G355" s="8"/>
      <c r="H355" s="8"/>
    </row>
    <row r="356" spans="1:8">
      <c r="A356" s="8"/>
      <c r="B356" s="8"/>
      <c r="E356" s="8"/>
      <c r="F356" s="8"/>
      <c r="G356" s="8"/>
      <c r="H356" s="8"/>
    </row>
    <row r="357" spans="1:8">
      <c r="A357" s="8"/>
      <c r="B357" s="8"/>
      <c r="E357" s="8"/>
      <c r="F357" s="8"/>
      <c r="G357" s="8"/>
      <c r="H357" s="8"/>
    </row>
    <row r="358" spans="1:8">
      <c r="A358" s="8"/>
      <c r="B358" s="8"/>
      <c r="E358" s="8"/>
      <c r="F358" s="8"/>
      <c r="G358" s="8"/>
      <c r="H358" s="8"/>
    </row>
    <row r="359" spans="1:8">
      <c r="A359" s="8"/>
      <c r="B359" s="8"/>
      <c r="E359" s="8"/>
      <c r="F359" s="8"/>
      <c r="G359" s="8"/>
      <c r="H359" s="8"/>
    </row>
    <row r="360" spans="1:8">
      <c r="A360" s="8"/>
      <c r="B360" s="8"/>
      <c r="E360" s="8"/>
      <c r="F360" s="8"/>
      <c r="G360" s="8"/>
      <c r="H360" s="8"/>
    </row>
    <row r="361" spans="1:8">
      <c r="A361" s="8"/>
      <c r="B361" s="8"/>
      <c r="E361" s="8"/>
      <c r="F361" s="8"/>
      <c r="G361" s="8"/>
      <c r="H361" s="8"/>
    </row>
    <row r="362" spans="1:8">
      <c r="A362" s="8"/>
      <c r="B362" s="8"/>
      <c r="E362" s="8"/>
      <c r="F362" s="8"/>
      <c r="G362" s="8"/>
      <c r="H362" s="8"/>
    </row>
    <row r="363" spans="1:8">
      <c r="A363" s="8"/>
      <c r="B363" s="8"/>
      <c r="E363" s="8"/>
      <c r="F363" s="8"/>
      <c r="G363" s="8"/>
      <c r="H363" s="8"/>
    </row>
    <row r="364" spans="1:8">
      <c r="A364" s="8"/>
      <c r="B364" s="8"/>
      <c r="E364" s="8"/>
      <c r="F364" s="8"/>
      <c r="G364" s="8"/>
      <c r="H364" s="8"/>
    </row>
    <row r="365" spans="1:8">
      <c r="A365" s="8"/>
      <c r="B365" s="8"/>
      <c r="E365" s="8"/>
      <c r="F365" s="8"/>
      <c r="G365" s="8"/>
      <c r="H365" s="8"/>
    </row>
    <row r="366" spans="1:8">
      <c r="A366" s="8"/>
      <c r="B366" s="8"/>
      <c r="E366" s="8"/>
      <c r="F366" s="8"/>
      <c r="G366" s="8"/>
      <c r="H366" s="8"/>
    </row>
    <row r="367" spans="1:8">
      <c r="A367" s="8"/>
      <c r="B367" s="8"/>
      <c r="E367" s="8"/>
      <c r="F367" s="8"/>
      <c r="G367" s="8"/>
      <c r="H367" s="8"/>
    </row>
    <row r="368" spans="1:8">
      <c r="A368" s="8"/>
      <c r="B368" s="8"/>
      <c r="E368" s="8"/>
      <c r="F368" s="8"/>
      <c r="G368" s="8"/>
      <c r="H368" s="8"/>
    </row>
    <row r="369" spans="1:8">
      <c r="A369" s="8"/>
      <c r="B369" s="8"/>
      <c r="E369" s="8"/>
      <c r="F369" s="8"/>
      <c r="G369" s="8"/>
      <c r="H369" s="8"/>
    </row>
    <row r="370" spans="1:8">
      <c r="A370" s="8"/>
      <c r="B370" s="8"/>
      <c r="E370" s="8"/>
      <c r="F370" s="8"/>
      <c r="G370" s="8"/>
      <c r="H370" s="8"/>
    </row>
    <row r="371" spans="1:8">
      <c r="A371" s="8"/>
      <c r="B371" s="8"/>
      <c r="E371" s="8"/>
      <c r="F371" s="8"/>
      <c r="G371" s="8"/>
      <c r="H371" s="8"/>
    </row>
    <row r="372" spans="1:8">
      <c r="A372" s="8"/>
      <c r="B372" s="8"/>
      <c r="E372" s="8"/>
      <c r="F372" s="8"/>
      <c r="G372" s="8"/>
      <c r="H372" s="8"/>
    </row>
    <row r="373" spans="1:8">
      <c r="A373" s="8"/>
      <c r="B373" s="8"/>
      <c r="E373" s="8"/>
      <c r="F373" s="8"/>
      <c r="G373" s="8"/>
      <c r="H373" s="8"/>
    </row>
    <row r="374" spans="1:8">
      <c r="A374" s="8"/>
      <c r="B374" s="8"/>
      <c r="E374" s="8"/>
      <c r="F374" s="8"/>
      <c r="G374" s="8"/>
      <c r="H374" s="8"/>
    </row>
    <row r="375" spans="1:8">
      <c r="A375" s="8"/>
      <c r="B375" s="8"/>
      <c r="E375" s="8"/>
      <c r="F375" s="8"/>
      <c r="G375" s="8"/>
      <c r="H375" s="8"/>
    </row>
    <row r="376" spans="1:8">
      <c r="A376" s="8"/>
      <c r="B376" s="8"/>
      <c r="E376" s="8"/>
      <c r="F376" s="8"/>
      <c r="G376" s="8"/>
      <c r="H376" s="8"/>
    </row>
    <row r="377" spans="1:8">
      <c r="A377" s="8"/>
      <c r="B377" s="8"/>
      <c r="E377" s="8"/>
      <c r="F377" s="8"/>
      <c r="G377" s="8"/>
      <c r="H377" s="8"/>
    </row>
    <row r="378" spans="1:8">
      <c r="A378" s="8"/>
      <c r="B378" s="8"/>
      <c r="E378" s="8"/>
      <c r="F378" s="8"/>
      <c r="G378" s="8"/>
      <c r="H378" s="8"/>
    </row>
    <row r="379" spans="1:8">
      <c r="A379" s="8"/>
      <c r="B379" s="8"/>
      <c r="E379" s="8"/>
      <c r="F379" s="8"/>
      <c r="G379" s="8"/>
      <c r="H379" s="8"/>
    </row>
    <row r="380" spans="1:8">
      <c r="A380" s="8"/>
      <c r="B380" s="8"/>
      <c r="E380" s="8"/>
      <c r="F380" s="8"/>
      <c r="G380" s="8"/>
      <c r="H380" s="8"/>
    </row>
    <row r="381" spans="1:8">
      <c r="A381" s="8"/>
      <c r="B381" s="8"/>
      <c r="E381" s="8"/>
      <c r="F381" s="8"/>
      <c r="G381" s="8"/>
      <c r="H381" s="8"/>
    </row>
    <row r="382" spans="1:8">
      <c r="A382" s="8"/>
      <c r="B382" s="8"/>
      <c r="E382" s="8"/>
      <c r="F382" s="8"/>
      <c r="G382" s="8"/>
      <c r="H382" s="8"/>
    </row>
    <row r="383" spans="1:8">
      <c r="A383" s="8"/>
      <c r="B383" s="8"/>
      <c r="E383" s="8"/>
      <c r="F383" s="8"/>
      <c r="G383" s="8"/>
      <c r="H383" s="8"/>
    </row>
    <row r="384" spans="1:8">
      <c r="A384" s="8"/>
      <c r="B384" s="8"/>
      <c r="E384" s="8"/>
      <c r="F384" s="8"/>
      <c r="G384" s="8"/>
      <c r="H384" s="8"/>
    </row>
    <row r="385" spans="1:8">
      <c r="A385" s="8"/>
      <c r="B385" s="8"/>
      <c r="E385" s="8"/>
      <c r="F385" s="8"/>
      <c r="G385" s="8"/>
      <c r="H385" s="8"/>
    </row>
    <row r="386" spans="1:8">
      <c r="A386" s="8"/>
      <c r="B386" s="8"/>
      <c r="E386" s="8"/>
      <c r="F386" s="8"/>
      <c r="G386" s="8"/>
      <c r="H386" s="8"/>
    </row>
    <row r="387" spans="1:8">
      <c r="A387" s="8"/>
      <c r="B387" s="8"/>
      <c r="E387" s="8"/>
      <c r="F387" s="8"/>
      <c r="G387" s="8"/>
      <c r="H387" s="8"/>
    </row>
    <row r="388" spans="1:8">
      <c r="A388" s="8"/>
      <c r="B388" s="8"/>
      <c r="E388" s="8"/>
      <c r="F388" s="8"/>
      <c r="G388" s="8"/>
      <c r="H388" s="8"/>
    </row>
    <row r="389" spans="1:8">
      <c r="A389" s="8"/>
      <c r="B389" s="8"/>
      <c r="E389" s="8"/>
      <c r="F389" s="8"/>
      <c r="G389" s="8"/>
      <c r="H389" s="8"/>
    </row>
    <row r="390" spans="1:8">
      <c r="A390" s="8"/>
      <c r="B390" s="8"/>
      <c r="E390" s="8"/>
      <c r="F390" s="8"/>
      <c r="G390" s="8"/>
      <c r="H390" s="8"/>
    </row>
    <row r="391" spans="1:8">
      <c r="A391" s="8"/>
      <c r="B391" s="8"/>
      <c r="E391" s="8"/>
      <c r="F391" s="8"/>
      <c r="G391" s="8"/>
      <c r="H391" s="8"/>
    </row>
    <row r="392" spans="1:8">
      <c r="A392" s="8"/>
      <c r="B392" s="8"/>
      <c r="E392" s="8"/>
      <c r="F392" s="8"/>
      <c r="G392" s="8"/>
      <c r="H392" s="8"/>
    </row>
    <row r="393" spans="1:8">
      <c r="A393" s="8"/>
      <c r="B393" s="8"/>
      <c r="E393" s="8"/>
      <c r="F393" s="8"/>
      <c r="G393" s="8"/>
      <c r="H393" s="8"/>
    </row>
    <row r="394" spans="1:8">
      <c r="A394" s="8"/>
      <c r="B394" s="8"/>
      <c r="E394" s="8"/>
      <c r="F394" s="8"/>
      <c r="G394" s="8"/>
      <c r="H394" s="8"/>
    </row>
    <row r="395" spans="1:8">
      <c r="A395" s="8"/>
      <c r="B395" s="8"/>
      <c r="E395" s="8"/>
      <c r="F395" s="8"/>
      <c r="G395" s="8"/>
      <c r="H395" s="8"/>
    </row>
    <row r="396" spans="1:8">
      <c r="A396" s="8"/>
      <c r="B396" s="8"/>
      <c r="E396" s="8"/>
      <c r="F396" s="8"/>
      <c r="G396" s="8"/>
      <c r="H396" s="8"/>
    </row>
    <row r="397" spans="1:8">
      <c r="A397" s="8"/>
      <c r="B397" s="8"/>
      <c r="E397" s="8"/>
      <c r="F397" s="8"/>
      <c r="G397" s="8"/>
      <c r="H397" s="8"/>
    </row>
    <row r="398" spans="1:8">
      <c r="A398" s="8"/>
      <c r="B398" s="8"/>
      <c r="E398" s="8"/>
      <c r="F398" s="8"/>
      <c r="G398" s="8"/>
      <c r="H398" s="8"/>
    </row>
    <row r="399" spans="1:8">
      <c r="A399" s="8"/>
      <c r="B399" s="8"/>
      <c r="E399" s="8"/>
      <c r="F399" s="8"/>
      <c r="G399" s="8"/>
      <c r="H399" s="8"/>
    </row>
    <row r="400" spans="1:8">
      <c r="A400" s="8"/>
      <c r="B400" s="8"/>
      <c r="E400" s="8"/>
      <c r="F400" s="8"/>
      <c r="G400" s="8"/>
      <c r="H400" s="8"/>
    </row>
    <row r="401" spans="1:8">
      <c r="A401" s="8"/>
      <c r="B401" s="8"/>
      <c r="E401" s="8"/>
      <c r="F401" s="8"/>
      <c r="G401" s="8"/>
      <c r="H401" s="8"/>
    </row>
    <row r="402" spans="1:8">
      <c r="A402" s="8"/>
      <c r="B402" s="8"/>
      <c r="E402" s="8"/>
      <c r="F402" s="8"/>
      <c r="G402" s="8"/>
      <c r="H402" s="8"/>
    </row>
    <row r="403" spans="1:8">
      <c r="A403" s="8"/>
      <c r="B403" s="8"/>
      <c r="E403" s="8"/>
      <c r="F403" s="8"/>
      <c r="G403" s="8"/>
      <c r="H403" s="8"/>
    </row>
    <row r="404" spans="1:8">
      <c r="A404" s="8"/>
      <c r="B404" s="8"/>
      <c r="E404" s="8"/>
      <c r="F404" s="8"/>
      <c r="G404" s="8"/>
      <c r="H404" s="8"/>
    </row>
    <row r="405" spans="1:8">
      <c r="A405" s="8"/>
      <c r="B405" s="8"/>
      <c r="E405" s="8"/>
      <c r="F405" s="8"/>
      <c r="G405" s="8"/>
      <c r="H405" s="8"/>
    </row>
    <row r="406" spans="1:8">
      <c r="A406" s="8"/>
      <c r="B406" s="8"/>
      <c r="E406" s="8"/>
      <c r="F406" s="8"/>
      <c r="G406" s="8"/>
      <c r="H406" s="8"/>
    </row>
    <row r="407" spans="1:8">
      <c r="A407" s="8"/>
      <c r="B407" s="8"/>
      <c r="E407" s="8"/>
      <c r="F407" s="8"/>
      <c r="G407" s="8"/>
      <c r="H407" s="8"/>
    </row>
    <row r="408" spans="1:8">
      <c r="A408" s="8"/>
      <c r="B408" s="8"/>
      <c r="E408" s="8"/>
      <c r="F408" s="8"/>
      <c r="G408" s="8"/>
      <c r="H408" s="8"/>
    </row>
    <row r="409" spans="1:8">
      <c r="A409" s="8"/>
      <c r="B409" s="8"/>
      <c r="E409" s="8"/>
      <c r="F409" s="8"/>
      <c r="G409" s="8"/>
      <c r="H409" s="8"/>
    </row>
    <row r="410" spans="1:8">
      <c r="A410" s="8"/>
      <c r="B410" s="8"/>
      <c r="E410" s="8"/>
      <c r="F410" s="8"/>
      <c r="G410" s="8"/>
      <c r="H410" s="8"/>
    </row>
    <row r="411" spans="1:8">
      <c r="A411" s="8"/>
      <c r="B411" s="8"/>
      <c r="E411" s="8"/>
      <c r="F411" s="8"/>
      <c r="G411" s="8"/>
      <c r="H411" s="8"/>
    </row>
    <row r="412" spans="1:8">
      <c r="A412" s="8"/>
      <c r="B412" s="8"/>
      <c r="E412" s="8"/>
      <c r="F412" s="8"/>
      <c r="G412" s="8"/>
      <c r="H412" s="8"/>
    </row>
    <row r="413" spans="1:8">
      <c r="A413" s="8"/>
      <c r="B413" s="8"/>
      <c r="E413" s="8"/>
      <c r="F413" s="8"/>
      <c r="G413" s="8"/>
      <c r="H413" s="8"/>
    </row>
    <row r="414" spans="1:8">
      <c r="A414" s="8"/>
      <c r="B414" s="8"/>
      <c r="E414" s="8"/>
      <c r="F414" s="8"/>
      <c r="G414" s="8"/>
      <c r="H414" s="8"/>
    </row>
    <row r="415" spans="1:8">
      <c r="A415" s="8"/>
      <c r="B415" s="8"/>
      <c r="E415" s="8"/>
      <c r="F415" s="8"/>
      <c r="G415" s="8"/>
      <c r="H415" s="8"/>
    </row>
    <row r="416" spans="1:8">
      <c r="A416" s="8"/>
      <c r="B416" s="8"/>
      <c r="E416" s="8"/>
      <c r="F416" s="8"/>
      <c r="G416" s="8"/>
      <c r="H416" s="8"/>
    </row>
    <row r="417" spans="1:8">
      <c r="A417" s="8"/>
      <c r="B417" s="8"/>
      <c r="E417" s="8"/>
      <c r="F417" s="8"/>
      <c r="G417" s="8"/>
      <c r="H417" s="8"/>
    </row>
    <row r="418" spans="1:8">
      <c r="A418" s="8"/>
      <c r="B418" s="8"/>
      <c r="E418" s="8"/>
      <c r="F418" s="8"/>
      <c r="G418" s="8"/>
      <c r="H418" s="8"/>
    </row>
    <row r="419" spans="1:8">
      <c r="A419" s="8"/>
      <c r="B419" s="8"/>
      <c r="E419" s="8"/>
      <c r="F419" s="8"/>
      <c r="G419" s="8"/>
      <c r="H419" s="8"/>
    </row>
    <row r="420" spans="1:8">
      <c r="A420" s="8"/>
      <c r="B420" s="8"/>
      <c r="E420" s="8"/>
      <c r="F420" s="8"/>
      <c r="G420" s="8"/>
      <c r="H420" s="8"/>
    </row>
    <row r="421" spans="1:8">
      <c r="A421" s="8"/>
      <c r="B421" s="8"/>
      <c r="E421" s="8"/>
      <c r="F421" s="8"/>
      <c r="G421" s="8"/>
      <c r="H421" s="8"/>
    </row>
    <row r="422" spans="1:8">
      <c r="A422" s="8"/>
      <c r="B422" s="8"/>
      <c r="E422" s="8"/>
      <c r="F422" s="8"/>
      <c r="G422" s="8"/>
      <c r="H422" s="8"/>
    </row>
    <row r="423" spans="1:8">
      <c r="A423" s="8"/>
      <c r="B423" s="8"/>
      <c r="E423" s="8"/>
      <c r="F423" s="8"/>
      <c r="G423" s="8"/>
      <c r="H423" s="8"/>
    </row>
    <row r="424" spans="1:8">
      <c r="A424" s="8"/>
      <c r="B424" s="8"/>
      <c r="E424" s="8"/>
      <c r="F424" s="8"/>
      <c r="G424" s="8"/>
      <c r="H424" s="8"/>
    </row>
    <row r="425" spans="1:8">
      <c r="A425" s="8"/>
      <c r="B425" s="8"/>
      <c r="E425" s="8"/>
      <c r="F425" s="8"/>
      <c r="G425" s="8"/>
      <c r="H425" s="8"/>
    </row>
    <row r="426" spans="1:8">
      <c r="A426" s="8"/>
      <c r="B426" s="8"/>
      <c r="E426" s="8"/>
      <c r="F426" s="8"/>
      <c r="G426" s="8"/>
      <c r="H426" s="8"/>
    </row>
    <row r="427" spans="1:8">
      <c r="A427" s="8"/>
      <c r="B427" s="8"/>
      <c r="E427" s="8"/>
      <c r="F427" s="8"/>
      <c r="G427" s="8"/>
      <c r="H427" s="8"/>
    </row>
    <row r="428" spans="1:8">
      <c r="A428" s="8"/>
      <c r="B428" s="8"/>
      <c r="E428" s="8"/>
      <c r="F428" s="8"/>
      <c r="G428" s="8"/>
      <c r="H428" s="8"/>
    </row>
    <row r="429" spans="1:8">
      <c r="A429" s="8"/>
      <c r="B429" s="8"/>
      <c r="E429" s="8"/>
      <c r="F429" s="8"/>
      <c r="G429" s="8"/>
      <c r="H429" s="8"/>
    </row>
    <row r="430" spans="1:8">
      <c r="A430" s="8"/>
      <c r="B430" s="8"/>
      <c r="E430" s="8"/>
      <c r="F430" s="8"/>
      <c r="G430" s="8"/>
      <c r="H430" s="8"/>
    </row>
    <row r="431" spans="1:8">
      <c r="A431" s="8"/>
      <c r="B431" s="8"/>
      <c r="E431" s="8"/>
      <c r="F431" s="8"/>
      <c r="G431" s="8"/>
      <c r="H431" s="8"/>
    </row>
    <row r="432" spans="1:8">
      <c r="A432" s="8"/>
      <c r="B432" s="8"/>
      <c r="E432" s="8"/>
      <c r="F432" s="8"/>
      <c r="G432" s="8"/>
      <c r="H432" s="8"/>
    </row>
    <row r="433" spans="1:8">
      <c r="A433" s="8"/>
      <c r="B433" s="8"/>
      <c r="E433" s="8"/>
      <c r="F433" s="8"/>
      <c r="G433" s="8"/>
      <c r="H433" s="8"/>
    </row>
    <row r="434" spans="1:8">
      <c r="A434" s="8"/>
      <c r="B434" s="8"/>
      <c r="E434" s="8"/>
      <c r="F434" s="8"/>
      <c r="G434" s="8"/>
      <c r="H434" s="8"/>
    </row>
    <row r="435" spans="1:8">
      <c r="A435" s="8"/>
      <c r="B435" s="8"/>
      <c r="E435" s="8"/>
      <c r="F435" s="8"/>
      <c r="G435" s="8"/>
      <c r="H435" s="8"/>
    </row>
    <row r="436" spans="1:8">
      <c r="A436" s="8"/>
      <c r="B436" s="8"/>
      <c r="E436" s="8"/>
      <c r="F436" s="8"/>
      <c r="G436" s="8"/>
      <c r="H436" s="8"/>
    </row>
    <row r="437" spans="1:8">
      <c r="A437" s="8"/>
      <c r="B437" s="8"/>
      <c r="E437" s="8"/>
      <c r="F437" s="8"/>
      <c r="G437" s="8"/>
      <c r="H437" s="8"/>
    </row>
    <row r="438" spans="1:8">
      <c r="A438" s="8"/>
      <c r="B438" s="8"/>
      <c r="E438" s="8"/>
      <c r="F438" s="8"/>
      <c r="G438" s="8"/>
      <c r="H438" s="8"/>
    </row>
    <row r="439" spans="1:8">
      <c r="A439" s="8"/>
      <c r="B439" s="8"/>
      <c r="E439" s="8"/>
      <c r="F439" s="8"/>
      <c r="G439" s="8"/>
      <c r="H439" s="8"/>
    </row>
    <row r="440" spans="1:8">
      <c r="A440" s="8"/>
      <c r="B440" s="8"/>
      <c r="E440" s="8"/>
      <c r="F440" s="8"/>
      <c r="G440" s="8"/>
      <c r="H440" s="8"/>
    </row>
    <row r="441" spans="1:8">
      <c r="A441" s="8"/>
      <c r="B441" s="8"/>
      <c r="E441" s="8"/>
      <c r="F441" s="8"/>
      <c r="G441" s="8"/>
      <c r="H441" s="8"/>
    </row>
    <row r="442" spans="1:8">
      <c r="A442" s="8"/>
      <c r="B442" s="8"/>
      <c r="E442" s="8"/>
      <c r="F442" s="8"/>
      <c r="G442" s="8"/>
      <c r="H442" s="8"/>
    </row>
    <row r="443" spans="1:8">
      <c r="A443" s="8"/>
      <c r="B443" s="8"/>
      <c r="E443" s="8"/>
      <c r="F443" s="8"/>
      <c r="G443" s="8"/>
      <c r="H443" s="8"/>
    </row>
    <row r="444" spans="1:8">
      <c r="A444" s="8"/>
      <c r="B444" s="8"/>
      <c r="E444" s="8"/>
      <c r="F444" s="8"/>
      <c r="G444" s="8"/>
      <c r="H444" s="8"/>
    </row>
    <row r="445" spans="1:8">
      <c r="A445" s="8"/>
      <c r="B445" s="8"/>
      <c r="E445" s="8"/>
      <c r="F445" s="8"/>
      <c r="G445" s="8"/>
      <c r="H445" s="8"/>
    </row>
    <row r="446" spans="1:8">
      <c r="A446" s="8"/>
      <c r="B446" s="8"/>
      <c r="E446" s="8"/>
      <c r="F446" s="8"/>
      <c r="G446" s="8"/>
      <c r="H446" s="8"/>
    </row>
    <row r="447" spans="1:8">
      <c r="A447" s="8"/>
      <c r="B447" s="8"/>
      <c r="E447" s="8"/>
      <c r="F447" s="8"/>
      <c r="G447" s="8"/>
      <c r="H447" s="8"/>
    </row>
    <row r="448" spans="1:8">
      <c r="A448" s="8"/>
      <c r="B448" s="8"/>
      <c r="E448" s="8"/>
      <c r="F448" s="8"/>
      <c r="G448" s="8"/>
      <c r="H448" s="8"/>
    </row>
    <row r="449" spans="1:8">
      <c r="A449" s="8"/>
      <c r="B449" s="8"/>
      <c r="E449" s="8"/>
      <c r="F449" s="8"/>
      <c r="G449" s="8"/>
      <c r="H449" s="8"/>
    </row>
    <row r="450" spans="1:8">
      <c r="A450" s="8"/>
      <c r="B450" s="8"/>
      <c r="E450" s="8"/>
      <c r="F450" s="8"/>
      <c r="G450" s="8"/>
      <c r="H450" s="8"/>
    </row>
    <row r="451" spans="1:8">
      <c r="A451" s="8"/>
      <c r="B451" s="8"/>
      <c r="E451" s="8"/>
      <c r="F451" s="8"/>
      <c r="G451" s="8"/>
      <c r="H451" s="8"/>
    </row>
    <row r="452" spans="1:8">
      <c r="A452" s="8"/>
      <c r="B452" s="8"/>
      <c r="E452" s="8"/>
      <c r="F452" s="8"/>
      <c r="G452" s="8"/>
      <c r="H452" s="8"/>
    </row>
    <row r="453" spans="1:8">
      <c r="A453" s="8"/>
      <c r="B453" s="8"/>
      <c r="E453" s="8"/>
      <c r="F453" s="8"/>
      <c r="G453" s="8"/>
      <c r="H453" s="8"/>
    </row>
    <row r="454" spans="1:8">
      <c r="A454" s="8"/>
      <c r="B454" s="8"/>
      <c r="E454" s="8"/>
      <c r="F454" s="8"/>
      <c r="G454" s="8"/>
      <c r="H454" s="8"/>
    </row>
    <row r="455" spans="1:8">
      <c r="A455" s="8"/>
      <c r="B455" s="8"/>
      <c r="E455" s="8"/>
      <c r="F455" s="8"/>
      <c r="G455" s="8"/>
      <c r="H455" s="8"/>
    </row>
    <row r="456" spans="1:8">
      <c r="A456" s="8"/>
      <c r="B456" s="8"/>
      <c r="E456" s="8"/>
      <c r="F456" s="8"/>
      <c r="G456" s="8"/>
      <c r="H456" s="8"/>
    </row>
    <row r="457" spans="1:8">
      <c r="A457" s="8"/>
      <c r="B457" s="8"/>
      <c r="E457" s="8"/>
      <c r="F457" s="8"/>
      <c r="G457" s="8"/>
      <c r="H457" s="8"/>
    </row>
    <row r="458" spans="1:8">
      <c r="A458" s="8"/>
      <c r="B458" s="8"/>
      <c r="E458" s="8"/>
      <c r="F458" s="8"/>
      <c r="G458" s="8"/>
      <c r="H458" s="8"/>
    </row>
    <row r="459" spans="1:8">
      <c r="A459" s="8"/>
      <c r="B459" s="8"/>
      <c r="E459" s="8"/>
      <c r="F459" s="8"/>
      <c r="G459" s="8"/>
      <c r="H459" s="8"/>
    </row>
    <row r="460" spans="1:8">
      <c r="A460" s="8"/>
      <c r="B460" s="8"/>
      <c r="E460" s="8"/>
      <c r="F460" s="8"/>
      <c r="G460" s="8"/>
      <c r="H460" s="8"/>
    </row>
    <row r="461" spans="1:8">
      <c r="A461" s="8"/>
      <c r="B461" s="8"/>
      <c r="E461" s="8"/>
      <c r="F461" s="8"/>
      <c r="G461" s="8"/>
      <c r="H461" s="8"/>
    </row>
    <row r="462" spans="1:8">
      <c r="A462" s="8"/>
      <c r="B462" s="8"/>
      <c r="E462" s="8"/>
      <c r="F462" s="8"/>
      <c r="G462" s="8"/>
      <c r="H462" s="8"/>
    </row>
    <row r="463" spans="1:8">
      <c r="A463" s="8"/>
      <c r="B463" s="8"/>
      <c r="E463" s="8"/>
      <c r="F463" s="8"/>
      <c r="G463" s="8"/>
      <c r="H463" s="8"/>
    </row>
    <row r="464" spans="1:8">
      <c r="A464" s="8"/>
      <c r="B464" s="8"/>
      <c r="E464" s="8"/>
      <c r="F464" s="8"/>
      <c r="G464" s="8"/>
      <c r="H464" s="8"/>
    </row>
    <row r="465" spans="1:8">
      <c r="A465" s="8"/>
      <c r="B465" s="8"/>
      <c r="E465" s="8"/>
      <c r="F465" s="8"/>
      <c r="G465" s="8"/>
      <c r="H465" s="8"/>
    </row>
    <row r="466" spans="1:8">
      <c r="A466" s="8"/>
      <c r="B466" s="8"/>
      <c r="E466" s="8"/>
      <c r="F466" s="8"/>
      <c r="G466" s="8"/>
      <c r="H466" s="8"/>
    </row>
    <row r="467" spans="1:8">
      <c r="A467" s="8"/>
      <c r="B467" s="8"/>
      <c r="E467" s="8"/>
      <c r="F467" s="8"/>
      <c r="G467" s="8"/>
      <c r="H467" s="8"/>
    </row>
    <row r="468" spans="1:8">
      <c r="A468" s="8"/>
      <c r="B468" s="8"/>
      <c r="E468" s="8"/>
      <c r="F468" s="8"/>
      <c r="G468" s="8"/>
      <c r="H468" s="8"/>
    </row>
    <row r="469" spans="1:8">
      <c r="A469" s="8"/>
      <c r="B469" s="8"/>
      <c r="E469" s="8"/>
      <c r="F469" s="8"/>
      <c r="G469" s="8"/>
      <c r="H469" s="8"/>
    </row>
    <row r="470" spans="1:8">
      <c r="A470" s="8"/>
      <c r="B470" s="8"/>
      <c r="E470" s="8"/>
      <c r="F470" s="8"/>
      <c r="G470" s="8"/>
      <c r="H470" s="8"/>
    </row>
    <row r="471" spans="1:8">
      <c r="A471" s="8"/>
      <c r="B471" s="8"/>
      <c r="E471" s="8"/>
      <c r="F471" s="8"/>
      <c r="G471" s="8"/>
      <c r="H471" s="8"/>
    </row>
    <row r="472" spans="1:8">
      <c r="A472" s="8"/>
      <c r="B472" s="8"/>
      <c r="E472" s="8"/>
      <c r="F472" s="8"/>
      <c r="G472" s="8"/>
      <c r="H472" s="8"/>
    </row>
    <row r="473" spans="1:8">
      <c r="A473" s="8"/>
      <c r="B473" s="8"/>
      <c r="E473" s="8"/>
      <c r="F473" s="8"/>
      <c r="G473" s="8"/>
      <c r="H473" s="8"/>
    </row>
    <row r="474" spans="1:8">
      <c r="A474" s="8"/>
      <c r="B474" s="8"/>
      <c r="E474" s="8"/>
      <c r="F474" s="8"/>
      <c r="G474" s="8"/>
      <c r="H474" s="8"/>
    </row>
    <row r="475" spans="1:8">
      <c r="A475" s="8"/>
      <c r="B475" s="8"/>
      <c r="E475" s="8"/>
      <c r="F475" s="8"/>
      <c r="G475" s="8"/>
      <c r="H475" s="8"/>
    </row>
    <row r="476" spans="1:8">
      <c r="A476" s="8"/>
      <c r="B476" s="8"/>
      <c r="E476" s="8"/>
      <c r="F476" s="8"/>
      <c r="G476" s="8"/>
      <c r="H476" s="8"/>
    </row>
    <row r="477" spans="1:8">
      <c r="A477" s="8"/>
      <c r="B477" s="8"/>
      <c r="E477" s="8"/>
      <c r="F477" s="8"/>
      <c r="G477" s="8"/>
      <c r="H477" s="8"/>
    </row>
    <row r="478" spans="1:8">
      <c r="A478" s="8"/>
      <c r="B478" s="8"/>
      <c r="E478" s="8"/>
      <c r="F478" s="8"/>
      <c r="G478" s="8"/>
      <c r="H478" s="8"/>
    </row>
    <row r="479" spans="1:8">
      <c r="A479" s="8"/>
      <c r="B479" s="8"/>
      <c r="E479" s="8"/>
      <c r="F479" s="8"/>
      <c r="G479" s="8"/>
      <c r="H479" s="8"/>
    </row>
    <row r="480" spans="1:8">
      <c r="A480" s="8"/>
      <c r="B480" s="8"/>
      <c r="E480" s="8"/>
      <c r="F480" s="8"/>
      <c r="G480" s="8"/>
      <c r="H480" s="8"/>
    </row>
    <row r="481" spans="1:8">
      <c r="A481" s="8"/>
      <c r="B481" s="8"/>
      <c r="E481" s="8"/>
      <c r="F481" s="8"/>
      <c r="G481" s="8"/>
      <c r="H481" s="8"/>
    </row>
    <row r="482" spans="1:8">
      <c r="A482" s="8"/>
      <c r="B482" s="8"/>
      <c r="E482" s="8"/>
      <c r="F482" s="8"/>
      <c r="G482" s="8"/>
      <c r="H482" s="8"/>
    </row>
    <row r="483" spans="1:8">
      <c r="A483" s="8"/>
      <c r="B483" s="8"/>
      <c r="E483" s="8"/>
      <c r="F483" s="8"/>
      <c r="G483" s="8"/>
      <c r="H483" s="8"/>
    </row>
    <row r="484" spans="1:8">
      <c r="A484" s="8"/>
      <c r="B484" s="8"/>
      <c r="E484" s="8"/>
      <c r="F484" s="8"/>
      <c r="G484" s="8"/>
      <c r="H484" s="8"/>
    </row>
    <row r="485" spans="1:8">
      <c r="A485" s="8"/>
      <c r="B485" s="8"/>
      <c r="E485" s="8"/>
      <c r="F485" s="8"/>
      <c r="G485" s="8"/>
      <c r="H485" s="8"/>
    </row>
    <row r="486" spans="1:8">
      <c r="A486" s="8"/>
      <c r="B486" s="8"/>
      <c r="E486" s="8"/>
      <c r="F486" s="8"/>
      <c r="G486" s="8"/>
      <c r="H486" s="8"/>
    </row>
    <row r="487" spans="1:8">
      <c r="A487" s="8"/>
      <c r="B487" s="8"/>
      <c r="E487" s="8"/>
      <c r="F487" s="8"/>
      <c r="G487" s="8"/>
      <c r="H487" s="8"/>
    </row>
    <row r="488" spans="1:8">
      <c r="A488" s="8"/>
      <c r="B488" s="8"/>
      <c r="E488" s="8"/>
      <c r="F488" s="8"/>
      <c r="G488" s="8"/>
      <c r="H488" s="8"/>
    </row>
    <row r="489" spans="1:8">
      <c r="A489" s="8"/>
      <c r="B489" s="8"/>
      <c r="E489" s="8"/>
      <c r="F489" s="8"/>
      <c r="G489" s="8"/>
      <c r="H489" s="8"/>
    </row>
    <row r="490" spans="1:8">
      <c r="A490" s="8"/>
      <c r="B490" s="8"/>
      <c r="E490" s="8"/>
      <c r="F490" s="8"/>
      <c r="G490" s="8"/>
      <c r="H490" s="8"/>
    </row>
    <row r="491" spans="1:8">
      <c r="A491" s="8"/>
      <c r="B491" s="8"/>
      <c r="E491" s="8"/>
      <c r="F491" s="8"/>
      <c r="G491" s="8"/>
      <c r="H491" s="8"/>
    </row>
    <row r="492" spans="1:8">
      <c r="A492" s="8"/>
      <c r="B492" s="8"/>
      <c r="E492" s="8"/>
      <c r="F492" s="8"/>
      <c r="G492" s="8"/>
      <c r="H492" s="8"/>
    </row>
    <row r="493" spans="1:8">
      <c r="A493" s="8"/>
      <c r="B493" s="8"/>
      <c r="E493" s="8"/>
      <c r="F493" s="8"/>
      <c r="G493" s="8"/>
      <c r="H493" s="8"/>
    </row>
    <row r="494" spans="1:8">
      <c r="A494" s="8"/>
      <c r="B494" s="8"/>
      <c r="E494" s="8"/>
      <c r="F494" s="8"/>
      <c r="G494" s="8"/>
      <c r="H494" s="8"/>
    </row>
    <row r="495" spans="1:8">
      <c r="A495" s="8"/>
      <c r="B495" s="8"/>
      <c r="E495" s="8"/>
      <c r="F495" s="8"/>
      <c r="G495" s="8"/>
      <c r="H495" s="8"/>
    </row>
    <row r="496" spans="1:8">
      <c r="A496" s="8"/>
      <c r="B496" s="8"/>
      <c r="E496" s="8"/>
      <c r="F496" s="8"/>
      <c r="G496" s="8"/>
      <c r="H496" s="8"/>
    </row>
    <row r="497" spans="1:8">
      <c r="A497" s="8"/>
      <c r="B497" s="8"/>
      <c r="E497" s="8"/>
      <c r="F497" s="8"/>
      <c r="G497" s="8"/>
      <c r="H497" s="8"/>
    </row>
    <row r="498" spans="1:8">
      <c r="A498" s="8"/>
      <c r="B498" s="8"/>
      <c r="E498" s="8"/>
      <c r="F498" s="8"/>
      <c r="G498" s="8"/>
      <c r="H498" s="8"/>
    </row>
    <row r="499" spans="1:8">
      <c r="A499" s="8"/>
      <c r="B499" s="8"/>
      <c r="E499" s="8"/>
      <c r="F499" s="8"/>
      <c r="G499" s="8"/>
      <c r="H499" s="8"/>
    </row>
    <row r="500" spans="1:8">
      <c r="A500" s="8"/>
      <c r="B500" s="8"/>
      <c r="E500" s="8"/>
      <c r="F500" s="8"/>
      <c r="G500" s="8"/>
      <c r="H500" s="8"/>
    </row>
    <row r="501" spans="1:8">
      <c r="A501" s="8"/>
      <c r="B501" s="8"/>
      <c r="E501" s="8"/>
      <c r="F501" s="8"/>
      <c r="G501" s="8"/>
      <c r="H501" s="8"/>
    </row>
    <row r="502" spans="1:8">
      <c r="A502" s="8"/>
      <c r="B502" s="8"/>
      <c r="E502" s="8"/>
      <c r="F502" s="8"/>
      <c r="G502" s="8"/>
      <c r="H502" s="8"/>
    </row>
    <row r="503" spans="1:8">
      <c r="A503" s="8"/>
      <c r="B503" s="8"/>
      <c r="E503" s="8"/>
      <c r="F503" s="8"/>
      <c r="G503" s="8"/>
      <c r="H503" s="8"/>
    </row>
    <row r="504" spans="1:8">
      <c r="A504" s="8"/>
      <c r="B504" s="8"/>
      <c r="E504" s="8"/>
      <c r="F504" s="8"/>
      <c r="G504" s="8"/>
      <c r="H504" s="8"/>
    </row>
    <row r="505" spans="1:8">
      <c r="A505" s="8"/>
      <c r="B505" s="8"/>
      <c r="E505" s="8"/>
      <c r="F505" s="8"/>
      <c r="G505" s="8"/>
      <c r="H505" s="8"/>
    </row>
    <row r="506" spans="1:8">
      <c r="A506" s="8"/>
      <c r="B506" s="8"/>
      <c r="E506" s="8"/>
      <c r="F506" s="8"/>
      <c r="G506" s="8"/>
      <c r="H506" s="8"/>
    </row>
    <row r="507" spans="1:8">
      <c r="A507" s="8"/>
      <c r="B507" s="8"/>
      <c r="E507" s="8"/>
      <c r="F507" s="8"/>
      <c r="G507" s="8"/>
      <c r="H507" s="8"/>
    </row>
    <row r="508" spans="1:8">
      <c r="A508" s="8"/>
      <c r="B508" s="8"/>
      <c r="E508" s="8"/>
      <c r="F508" s="8"/>
      <c r="G508" s="8"/>
      <c r="H508" s="8"/>
    </row>
    <row r="509" spans="1:8">
      <c r="A509" s="8"/>
      <c r="B509" s="8"/>
      <c r="E509" s="8"/>
      <c r="F509" s="8"/>
      <c r="G509" s="8"/>
      <c r="H509" s="8"/>
    </row>
    <row r="510" spans="1:8">
      <c r="A510" s="8"/>
      <c r="B510" s="8"/>
      <c r="E510" s="8"/>
      <c r="F510" s="8"/>
      <c r="G510" s="8"/>
      <c r="H510" s="8"/>
    </row>
    <row r="511" spans="1:8">
      <c r="A511" s="8"/>
      <c r="B511" s="8"/>
      <c r="E511" s="8"/>
      <c r="F511" s="8"/>
      <c r="G511" s="8"/>
      <c r="H511" s="8"/>
    </row>
    <row r="512" spans="1:8">
      <c r="A512" s="8"/>
      <c r="B512" s="8"/>
      <c r="E512" s="8"/>
      <c r="F512" s="8"/>
      <c r="G512" s="8"/>
      <c r="H512" s="8"/>
    </row>
    <row r="513" spans="1:8">
      <c r="A513" s="8"/>
      <c r="B513" s="8"/>
      <c r="E513" s="8"/>
      <c r="F513" s="8"/>
      <c r="G513" s="8"/>
      <c r="H513" s="8"/>
    </row>
    <row r="514" spans="1:8">
      <c r="A514" s="8"/>
      <c r="B514" s="8"/>
      <c r="E514" s="8"/>
      <c r="F514" s="8"/>
      <c r="G514" s="8"/>
      <c r="H514" s="8"/>
    </row>
    <row r="515" spans="1:8">
      <c r="A515" s="8"/>
      <c r="B515" s="8"/>
      <c r="E515" s="8"/>
      <c r="F515" s="8"/>
      <c r="G515" s="8"/>
      <c r="H515" s="8"/>
    </row>
    <row r="516" spans="1:8">
      <c r="A516" s="8"/>
      <c r="B516" s="8"/>
      <c r="E516" s="8"/>
      <c r="F516" s="8"/>
      <c r="G516" s="8"/>
      <c r="H516" s="8"/>
    </row>
    <row r="517" spans="1:8">
      <c r="A517" s="8"/>
      <c r="B517" s="8"/>
      <c r="E517" s="8"/>
      <c r="F517" s="8"/>
      <c r="G517" s="8"/>
      <c r="H517" s="8"/>
    </row>
    <row r="518" spans="1:8">
      <c r="A518" s="8"/>
      <c r="B518" s="8"/>
      <c r="E518" s="8"/>
      <c r="F518" s="8"/>
      <c r="G518" s="8"/>
      <c r="H518" s="8"/>
    </row>
    <row r="519" spans="1:8">
      <c r="A519" s="8"/>
      <c r="B519" s="8"/>
      <c r="E519" s="8"/>
      <c r="F519" s="8"/>
      <c r="G519" s="8"/>
      <c r="H519" s="8"/>
    </row>
    <row r="520" spans="1:8">
      <c r="A520" s="8"/>
      <c r="B520" s="8"/>
      <c r="E520" s="8"/>
      <c r="F520" s="8"/>
      <c r="G520" s="8"/>
      <c r="H520" s="8"/>
    </row>
    <row r="521" spans="1:8">
      <c r="A521" s="8"/>
      <c r="B521" s="8"/>
      <c r="E521" s="8"/>
      <c r="F521" s="8"/>
      <c r="G521" s="8"/>
      <c r="H521" s="8"/>
    </row>
    <row r="522" spans="1:8">
      <c r="A522" s="8"/>
      <c r="B522" s="8"/>
      <c r="E522" s="8"/>
      <c r="F522" s="8"/>
      <c r="G522" s="8"/>
      <c r="H522" s="8"/>
    </row>
    <row r="523" spans="1:8">
      <c r="A523" s="8"/>
      <c r="B523" s="8"/>
      <c r="E523" s="8"/>
      <c r="F523" s="8"/>
      <c r="G523" s="8"/>
      <c r="H523" s="8"/>
    </row>
    <row r="524" spans="1:8">
      <c r="A524" s="8"/>
      <c r="B524" s="8"/>
      <c r="E524" s="8"/>
      <c r="F524" s="8"/>
      <c r="G524" s="8"/>
      <c r="H524" s="8"/>
    </row>
    <row r="525" spans="1:8">
      <c r="A525" s="8"/>
      <c r="B525" s="8"/>
      <c r="E525" s="8"/>
      <c r="F525" s="8"/>
      <c r="G525" s="8"/>
      <c r="H525" s="8"/>
    </row>
    <row r="526" spans="1:8">
      <c r="A526" s="8"/>
      <c r="B526" s="8"/>
      <c r="E526" s="8"/>
      <c r="F526" s="8"/>
      <c r="G526" s="8"/>
      <c r="H526" s="8"/>
    </row>
    <row r="527" spans="1:8">
      <c r="A527" s="8"/>
      <c r="B527" s="8"/>
      <c r="E527" s="8"/>
      <c r="F527" s="8"/>
      <c r="G527" s="8"/>
      <c r="H527" s="8"/>
    </row>
    <row r="528" spans="1:8">
      <c r="A528" s="8"/>
      <c r="B528" s="8"/>
      <c r="E528" s="8"/>
      <c r="F528" s="8"/>
      <c r="G528" s="8"/>
      <c r="H528" s="8"/>
    </row>
    <row r="529" spans="1:8">
      <c r="A529" s="8"/>
      <c r="B529" s="8"/>
      <c r="E529" s="8"/>
      <c r="F529" s="8"/>
      <c r="G529" s="8"/>
      <c r="H529" s="8"/>
    </row>
    <row r="530" spans="1:8">
      <c r="A530" s="8"/>
      <c r="B530" s="8"/>
      <c r="E530" s="8"/>
      <c r="F530" s="8"/>
      <c r="G530" s="8"/>
      <c r="H530" s="8"/>
    </row>
    <row r="531" spans="1:8">
      <c r="A531" s="8"/>
      <c r="B531" s="8"/>
      <c r="E531" s="8"/>
      <c r="F531" s="8"/>
      <c r="G531" s="8"/>
      <c r="H531" s="8"/>
    </row>
    <row r="532" spans="1:8">
      <c r="A532" s="8"/>
      <c r="B532" s="8"/>
      <c r="E532" s="8"/>
      <c r="F532" s="8"/>
      <c r="G532" s="8"/>
      <c r="H532" s="8"/>
    </row>
    <row r="533" spans="1:8">
      <c r="A533" s="8"/>
      <c r="B533" s="8"/>
      <c r="E533" s="8"/>
      <c r="F533" s="8"/>
      <c r="G533" s="8"/>
      <c r="H533" s="8"/>
    </row>
    <row r="534" spans="1:8">
      <c r="A534" s="8"/>
      <c r="B534" s="8"/>
      <c r="E534" s="8"/>
      <c r="F534" s="8"/>
      <c r="G534" s="8"/>
      <c r="H534" s="8"/>
    </row>
    <row r="535" spans="1:8">
      <c r="A535" s="8"/>
      <c r="B535" s="8"/>
      <c r="E535" s="8"/>
      <c r="F535" s="8"/>
      <c r="G535" s="8"/>
      <c r="H535" s="8"/>
    </row>
    <row r="536" spans="1:8">
      <c r="A536" s="8"/>
      <c r="B536" s="8"/>
      <c r="E536" s="8"/>
      <c r="F536" s="8"/>
      <c r="G536" s="8"/>
      <c r="H536" s="8"/>
    </row>
    <row r="537" spans="1:8">
      <c r="A537" s="8"/>
      <c r="B537" s="8"/>
      <c r="E537" s="8"/>
      <c r="F537" s="8"/>
      <c r="G537" s="8"/>
      <c r="H537" s="8"/>
    </row>
    <row r="538" spans="1:8">
      <c r="A538" s="8"/>
      <c r="B538" s="8"/>
      <c r="E538" s="8"/>
      <c r="F538" s="8"/>
      <c r="G538" s="8"/>
      <c r="H538" s="8"/>
    </row>
    <row r="539" spans="1:8">
      <c r="A539" s="8"/>
      <c r="B539" s="8"/>
      <c r="E539" s="8"/>
      <c r="F539" s="8"/>
      <c r="G539" s="8"/>
      <c r="H539" s="8"/>
    </row>
    <row r="540" spans="1:8">
      <c r="A540" s="8"/>
      <c r="B540" s="8"/>
      <c r="E540" s="8"/>
      <c r="F540" s="8"/>
      <c r="G540" s="8"/>
      <c r="H540" s="8"/>
    </row>
  </sheetData>
  <dataConsolidate/>
  <conditionalFormatting sqref="I64:I71">
    <cfRule type="colorScale" priority="24">
      <colorScale>
        <cfvo type="min" val="0"/>
        <cfvo type="max" val="0"/>
        <color rgb="FFFF7128"/>
        <color rgb="FFFFEF9C"/>
      </colorScale>
    </cfRule>
  </conditionalFormatting>
  <conditionalFormatting sqref="I72:I84">
    <cfRule type="colorScale" priority="17">
      <colorScale>
        <cfvo type="min" val="0"/>
        <cfvo type="max" val="0"/>
        <color rgb="FFFF7128"/>
        <color rgb="FFFFEF9C"/>
      </colorScale>
    </cfRule>
  </conditionalFormatting>
  <conditionalFormatting sqref="I85">
    <cfRule type="colorScale" priority="67">
      <colorScale>
        <cfvo type="min" val="0"/>
        <cfvo type="max" val="0"/>
        <color rgb="FFFF7128"/>
        <color rgb="FFFFEF9C"/>
      </colorScale>
    </cfRule>
  </conditionalFormatting>
  <pageMargins left="0.23622047244094491" right="0.23622047244094491" top="1.2598425196850394" bottom="0.74803149606299213" header="0.31496062992125984" footer="0.31496062992125984"/>
  <pageSetup paperSize="9" fitToHeight="0" orientation="portrait" horizontalDpi="300" verticalDpi="300" r:id="rId1"/>
  <headerFooter alignWithMargins="0">
    <oddHeader>&amp;L&amp;G&amp;C&amp;"-,Bold"&amp;14John Buckley Sports 
Cork Athletics Track &amp; Field League
 Round 2 (29.05.2015)&amp;R&amp;"-,Bold"&amp;16
corkathletics.org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2:U11"/>
  <sheetViews>
    <sheetView view="pageLayout" zoomScaleNormal="100" workbookViewId="0">
      <selection activeCell="D25" sqref="D25"/>
    </sheetView>
  </sheetViews>
  <sheetFormatPr defaultColWidth="4.28515625" defaultRowHeight="12.75"/>
  <cols>
    <col min="1" max="1" width="3.42578125" bestFit="1" customWidth="1"/>
    <col min="2" max="2" width="3.28515625" bestFit="1" customWidth="1"/>
    <col min="3" max="3" width="17.7109375" bestFit="1" customWidth="1"/>
    <col min="4" max="4" width="18.140625" bestFit="1" customWidth="1"/>
    <col min="6" max="6" width="6.42578125" bestFit="1" customWidth="1"/>
    <col min="7" max="7" width="5" style="26" customWidth="1"/>
    <col min="8" max="8" width="6.140625" style="26" customWidth="1"/>
    <col min="9" max="9" width="5" style="26" customWidth="1"/>
    <col min="10" max="10" width="6.140625" customWidth="1"/>
    <col min="11" max="11" width="5" customWidth="1"/>
    <col min="12" max="12" width="6.140625" customWidth="1"/>
    <col min="13" max="13" width="5" customWidth="1"/>
    <col min="14" max="14" width="6.140625" customWidth="1"/>
    <col min="15" max="15" width="5" customWidth="1"/>
    <col min="16" max="16" width="6.140625" customWidth="1"/>
    <col min="17" max="17" width="5" customWidth="1"/>
    <col min="18" max="18" width="6.140625" customWidth="1"/>
    <col min="19" max="19" width="6.28515625" bestFit="1" customWidth="1"/>
    <col min="20" max="20" width="6.7109375" bestFit="1" customWidth="1"/>
    <col min="21" max="21" width="8.85546875" bestFit="1" customWidth="1"/>
  </cols>
  <sheetData>
    <row r="2" spans="1:21">
      <c r="A2" s="5"/>
      <c r="B2" s="5"/>
      <c r="C2" s="16" t="s">
        <v>22</v>
      </c>
      <c r="D2" s="8"/>
      <c r="E2" s="5"/>
      <c r="F2" s="5"/>
      <c r="G2" s="5"/>
      <c r="H2" s="5"/>
      <c r="I2" s="5"/>
      <c r="J2" s="5"/>
      <c r="K2" s="5"/>
      <c r="L2" s="5"/>
      <c r="M2" s="17"/>
      <c r="N2" s="18"/>
      <c r="O2" s="8"/>
    </row>
    <row r="3" spans="1:21">
      <c r="A3" s="7" t="s">
        <v>16</v>
      </c>
      <c r="B3" s="7"/>
      <c r="C3" s="11" t="s">
        <v>1</v>
      </c>
      <c r="D3" s="11" t="s">
        <v>2</v>
      </c>
      <c r="E3" s="7" t="s">
        <v>17</v>
      </c>
      <c r="F3" s="7" t="s">
        <v>13</v>
      </c>
      <c r="G3" s="7" t="s">
        <v>19</v>
      </c>
      <c r="H3" s="7" t="s">
        <v>117</v>
      </c>
      <c r="I3" s="7" t="s">
        <v>20</v>
      </c>
      <c r="J3" s="7" t="s">
        <v>117</v>
      </c>
      <c r="K3" s="7" t="s">
        <v>21</v>
      </c>
      <c r="L3" s="7" t="s">
        <v>117</v>
      </c>
      <c r="M3" s="7" t="s">
        <v>118</v>
      </c>
      <c r="N3" s="7" t="s">
        <v>117</v>
      </c>
      <c r="O3" s="7" t="s">
        <v>119</v>
      </c>
      <c r="P3" s="7" t="s">
        <v>117</v>
      </c>
      <c r="Q3" s="7" t="s">
        <v>120</v>
      </c>
      <c r="R3" s="7" t="s">
        <v>117</v>
      </c>
      <c r="S3" s="13" t="s">
        <v>121</v>
      </c>
      <c r="T3" s="19" t="s">
        <v>10</v>
      </c>
      <c r="U3" s="11" t="s">
        <v>11</v>
      </c>
    </row>
    <row r="4" spans="1:21">
      <c r="A4" s="7">
        <v>1</v>
      </c>
      <c r="B4" s="7">
        <v>1</v>
      </c>
      <c r="C4" s="11" t="e">
        <f>VLOOKUP(A4,Entries!$A$2:$D$152,2,FALSE)</f>
        <v>#N/A</v>
      </c>
      <c r="D4" s="11" t="e">
        <f>VLOOKUP(A4,Entries!$A$2:$D$152,3,FALSE)</f>
        <v>#N/A</v>
      </c>
      <c r="E4" s="7" t="e">
        <f>VLOOKUP(A4,Entries!$A$2:$D$152,4,FALSE)</f>
        <v>#N/A</v>
      </c>
      <c r="F4" s="7" t="s">
        <v>15</v>
      </c>
      <c r="G4" s="6"/>
      <c r="H4" s="6"/>
      <c r="I4" s="6"/>
      <c r="J4" s="6"/>
      <c r="K4" s="7"/>
      <c r="L4" s="6"/>
      <c r="M4" s="6"/>
      <c r="N4" s="6"/>
      <c r="O4" s="6"/>
      <c r="P4" s="6"/>
      <c r="Q4" s="6"/>
      <c r="R4" s="6"/>
      <c r="S4" s="6">
        <v>6.69</v>
      </c>
      <c r="T4" s="6" t="e">
        <f t="shared" ref="T4:T11" si="0">(IF(E4="M",200.49*S4-492.18,IF(E4="F",200.16*S4-255.65,"ERROR")))/100</f>
        <v>#N/A</v>
      </c>
      <c r="U4" s="11" t="e">
        <f t="shared" ref="U4:U7" si="1">IF(T4&gt;9,"Diamond",IF(T4&gt;7.5,"Platinum",IF(T4&gt;6,"Gold",IF(T4&gt;4.5,"Silver",IF(T4&gt;3,"Bronze","-")))))</f>
        <v>#N/A</v>
      </c>
    </row>
    <row r="5" spans="1:21">
      <c r="A5" s="7">
        <v>1</v>
      </c>
      <c r="B5" s="7">
        <v>2</v>
      </c>
      <c r="C5" s="11" t="e">
        <f>VLOOKUP(A5,Entries!$A$2:$D$152,2,FALSE)</f>
        <v>#N/A</v>
      </c>
      <c r="D5" s="11" t="e">
        <f>VLOOKUP(A5,Entries!$A$2:$D$152,3,FALSE)</f>
        <v>#N/A</v>
      </c>
      <c r="E5" s="7" t="e">
        <f>VLOOKUP(A5,Entries!$A$2:$D$152,4,FALSE)</f>
        <v>#N/A</v>
      </c>
      <c r="F5" s="7" t="s">
        <v>15</v>
      </c>
      <c r="G5" s="6"/>
      <c r="H5" s="6"/>
      <c r="I5" s="6"/>
      <c r="J5" s="6"/>
      <c r="K5" s="7"/>
      <c r="L5" s="6"/>
      <c r="M5" s="6"/>
      <c r="N5" s="6"/>
      <c r="O5" s="6"/>
      <c r="P5" s="6"/>
      <c r="Q5" s="6"/>
      <c r="R5" s="6"/>
      <c r="S5" s="6">
        <v>5.7</v>
      </c>
      <c r="T5" s="6" t="e">
        <f t="shared" si="0"/>
        <v>#N/A</v>
      </c>
      <c r="U5" s="11" t="e">
        <f t="shared" si="1"/>
        <v>#N/A</v>
      </c>
    </row>
    <row r="6" spans="1:21">
      <c r="A6" s="7">
        <v>1</v>
      </c>
      <c r="B6" s="7">
        <v>3</v>
      </c>
      <c r="C6" s="11" t="e">
        <f>VLOOKUP(A6,Entries!$A$2:$D$152,2,FALSE)</f>
        <v>#N/A</v>
      </c>
      <c r="D6" s="11" t="e">
        <f>VLOOKUP(A6,Entries!$A$2:$D$152,3,FALSE)</f>
        <v>#N/A</v>
      </c>
      <c r="E6" s="7" t="e">
        <f>VLOOKUP(A6,Entries!$A$2:$D$152,4,FALSE)</f>
        <v>#N/A</v>
      </c>
      <c r="F6" s="7" t="s">
        <v>15</v>
      </c>
      <c r="G6" s="6"/>
      <c r="H6" s="6"/>
      <c r="I6" s="6"/>
      <c r="J6" s="6"/>
      <c r="K6" s="7"/>
      <c r="L6" s="6"/>
      <c r="M6" s="6"/>
      <c r="N6" s="6"/>
      <c r="O6" s="6"/>
      <c r="P6" s="6"/>
      <c r="Q6" s="6"/>
      <c r="R6" s="6"/>
      <c r="S6" s="6">
        <v>4.29</v>
      </c>
      <c r="T6" s="6" t="e">
        <f t="shared" si="0"/>
        <v>#N/A</v>
      </c>
      <c r="U6" s="11" t="e">
        <f t="shared" si="1"/>
        <v>#N/A</v>
      </c>
    </row>
    <row r="7" spans="1:21">
      <c r="A7" s="7">
        <v>1</v>
      </c>
      <c r="B7" s="7">
        <v>4</v>
      </c>
      <c r="C7" s="11" t="e">
        <f>VLOOKUP(A7,Entries!$A$2:$D$152,2,FALSE)</f>
        <v>#N/A</v>
      </c>
      <c r="D7" s="11" t="e">
        <f>VLOOKUP(A7,Entries!$A$2:$D$152,3,FALSE)</f>
        <v>#N/A</v>
      </c>
      <c r="E7" s="7" t="e">
        <f>VLOOKUP(A7,Entries!$A$2:$D$152,4,FALSE)</f>
        <v>#N/A</v>
      </c>
      <c r="F7" s="7" t="s">
        <v>15</v>
      </c>
      <c r="G7" s="6"/>
      <c r="H7" s="6"/>
      <c r="I7" s="6"/>
      <c r="J7" s="6"/>
      <c r="K7" s="7"/>
      <c r="L7" s="6"/>
      <c r="M7" s="6"/>
      <c r="N7" s="6"/>
      <c r="O7" s="6"/>
      <c r="P7" s="6"/>
      <c r="Q7" s="6"/>
      <c r="R7" s="6"/>
      <c r="S7" s="6">
        <v>3.82</v>
      </c>
      <c r="T7" s="6" t="e">
        <f t="shared" si="0"/>
        <v>#N/A</v>
      </c>
      <c r="U7" s="11" t="e">
        <f t="shared" si="1"/>
        <v>#N/A</v>
      </c>
    </row>
    <row r="8" spans="1:21">
      <c r="A8" s="7">
        <v>1</v>
      </c>
      <c r="B8" s="7">
        <v>5</v>
      </c>
      <c r="C8" s="11" t="e">
        <f>VLOOKUP(A8,Entries!$A$2:$D$152,2,FALSE)</f>
        <v>#N/A</v>
      </c>
      <c r="D8" s="11" t="e">
        <f>VLOOKUP(A8,Entries!$A$2:$D$152,3,FALSE)</f>
        <v>#N/A</v>
      </c>
      <c r="E8" s="7" t="e">
        <f>VLOOKUP(A8,Entries!$A$2:$D$152,4,FALSE)</f>
        <v>#N/A</v>
      </c>
      <c r="F8" s="7" t="s">
        <v>15</v>
      </c>
      <c r="G8" s="6"/>
      <c r="H8" s="6"/>
      <c r="I8" s="6"/>
      <c r="J8" s="6"/>
      <c r="K8" s="7"/>
      <c r="L8" s="6"/>
      <c r="M8" s="6"/>
      <c r="N8" s="6"/>
      <c r="O8" s="6"/>
      <c r="P8" s="6"/>
      <c r="Q8" s="6"/>
      <c r="R8" s="6"/>
      <c r="S8" s="6">
        <v>6.69</v>
      </c>
      <c r="T8" s="6" t="e">
        <f t="shared" si="0"/>
        <v>#N/A</v>
      </c>
      <c r="U8" s="11" t="e">
        <f t="shared" ref="U8:U11" si="2">IF(T8&gt;9,"Diamond",IF(T8&gt;7.5,"Platinum",IF(T8&gt;6,"Gold",IF(T8&gt;4.5,"Silver",IF(T8&gt;3,"Bronze","-")))))</f>
        <v>#N/A</v>
      </c>
    </row>
    <row r="9" spans="1:21">
      <c r="A9" s="7">
        <v>1</v>
      </c>
      <c r="B9" s="7">
        <v>6</v>
      </c>
      <c r="C9" s="11" t="e">
        <f>VLOOKUP(A9,Entries!$A$2:$D$152,2,FALSE)</f>
        <v>#N/A</v>
      </c>
      <c r="D9" s="11" t="e">
        <f>VLOOKUP(A9,Entries!$A$2:$D$152,3,FALSE)</f>
        <v>#N/A</v>
      </c>
      <c r="E9" s="7" t="e">
        <f>VLOOKUP(A9,Entries!$A$2:$D$152,4,FALSE)</f>
        <v>#N/A</v>
      </c>
      <c r="F9" s="7" t="s">
        <v>15</v>
      </c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6"/>
      <c r="S9" s="6">
        <v>5.7</v>
      </c>
      <c r="T9" s="6" t="e">
        <f t="shared" si="0"/>
        <v>#N/A</v>
      </c>
      <c r="U9" s="11" t="e">
        <f t="shared" si="2"/>
        <v>#N/A</v>
      </c>
    </row>
    <row r="10" spans="1:21">
      <c r="A10" s="7">
        <v>1</v>
      </c>
      <c r="B10" s="7">
        <v>7</v>
      </c>
      <c r="C10" s="11" t="e">
        <f>VLOOKUP(A10,Entries!$A$2:$D$152,2,FALSE)</f>
        <v>#N/A</v>
      </c>
      <c r="D10" s="11" t="e">
        <f>VLOOKUP(A10,Entries!$A$2:$D$152,3,FALSE)</f>
        <v>#N/A</v>
      </c>
      <c r="E10" s="7" t="e">
        <f>VLOOKUP(A10,Entries!$A$2:$D$152,4,FALSE)</f>
        <v>#N/A</v>
      </c>
      <c r="F10" s="7" t="s">
        <v>15</v>
      </c>
      <c r="G10" s="6"/>
      <c r="H10" s="6"/>
      <c r="I10" s="6"/>
      <c r="J10" s="6"/>
      <c r="K10" s="7"/>
      <c r="L10" s="6"/>
      <c r="M10" s="6"/>
      <c r="N10" s="6"/>
      <c r="O10" s="6"/>
      <c r="P10" s="6"/>
      <c r="Q10" s="6"/>
      <c r="R10" s="6"/>
      <c r="S10" s="6">
        <v>4.29</v>
      </c>
      <c r="T10" s="6" t="e">
        <f t="shared" si="0"/>
        <v>#N/A</v>
      </c>
      <c r="U10" s="11" t="e">
        <f t="shared" si="2"/>
        <v>#N/A</v>
      </c>
    </row>
    <row r="11" spans="1:21">
      <c r="A11" s="7">
        <v>1</v>
      </c>
      <c r="B11" s="7">
        <v>8</v>
      </c>
      <c r="C11" s="11" t="e">
        <f>VLOOKUP(A11,Entries!$A$2:$D$152,2,FALSE)</f>
        <v>#N/A</v>
      </c>
      <c r="D11" s="11" t="e">
        <f>VLOOKUP(A11,Entries!$A$2:$D$152,3,FALSE)</f>
        <v>#N/A</v>
      </c>
      <c r="E11" s="7" t="e">
        <f>VLOOKUP(A11,Entries!$A$2:$D$152,4,FALSE)</f>
        <v>#N/A</v>
      </c>
      <c r="F11" s="7" t="s">
        <v>15</v>
      </c>
      <c r="G11" s="6"/>
      <c r="H11" s="6"/>
      <c r="I11" s="6"/>
      <c r="J11" s="6"/>
      <c r="K11" s="7"/>
      <c r="L11" s="6"/>
      <c r="M11" s="6"/>
      <c r="N11" s="6"/>
      <c r="O11" s="6"/>
      <c r="P11" s="6"/>
      <c r="Q11" s="6"/>
      <c r="R11" s="6"/>
      <c r="S11" s="6">
        <v>3.82</v>
      </c>
      <c r="T11" s="6" t="e">
        <f t="shared" si="0"/>
        <v>#N/A</v>
      </c>
      <c r="U11" s="11" t="e">
        <f t="shared" si="2"/>
        <v>#N/A</v>
      </c>
    </row>
  </sheetData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&amp;L&amp;"Arial,Bold"&amp;14John Buckley Sports 
Cork County Championship and League Round X (XX.0X.2013)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5"/>
  <sheetViews>
    <sheetView view="pageLayout" zoomScaleNormal="100" workbookViewId="0"/>
  </sheetViews>
  <sheetFormatPr defaultColWidth="5" defaultRowHeight="12.75"/>
  <cols>
    <col min="1" max="1" width="4.42578125" bestFit="1" customWidth="1"/>
    <col min="2" max="2" width="3.28515625" bestFit="1" customWidth="1"/>
    <col min="3" max="3" width="17.7109375" bestFit="1" customWidth="1"/>
    <col min="4" max="4" width="12" customWidth="1"/>
    <col min="5" max="5" width="9.5703125" bestFit="1" customWidth="1"/>
    <col min="6" max="6" width="6.42578125" bestFit="1" customWidth="1"/>
    <col min="7" max="11" width="5" customWidth="1"/>
    <col min="12" max="12" width="7" bestFit="1" customWidth="1"/>
    <col min="13" max="13" width="6.7109375" bestFit="1" customWidth="1"/>
    <col min="14" max="14" width="8.85546875" bestFit="1" customWidth="1"/>
  </cols>
  <sheetData>
    <row r="2" spans="1:14">
      <c r="A2" s="5"/>
      <c r="B2" s="16" t="s">
        <v>93</v>
      </c>
      <c r="C2" s="8"/>
      <c r="D2" s="8"/>
      <c r="E2" s="5"/>
      <c r="F2" s="5"/>
      <c r="G2" s="17"/>
      <c r="H2" s="18"/>
      <c r="I2" s="8"/>
    </row>
    <row r="3" spans="1:14">
      <c r="A3" s="7" t="s">
        <v>16</v>
      </c>
      <c r="B3" s="7"/>
      <c r="C3" s="11" t="s">
        <v>1</v>
      </c>
      <c r="D3" s="11" t="s">
        <v>2</v>
      </c>
      <c r="E3" s="7" t="s">
        <v>3</v>
      </c>
      <c r="F3" s="7" t="s">
        <v>13</v>
      </c>
      <c r="G3" s="6">
        <v>1.2</v>
      </c>
      <c r="H3" s="6">
        <v>1.25</v>
      </c>
      <c r="I3" s="6">
        <v>1.3</v>
      </c>
      <c r="J3" s="6">
        <v>1.35</v>
      </c>
      <c r="K3" s="6">
        <v>1.4</v>
      </c>
      <c r="L3" s="13" t="s">
        <v>121</v>
      </c>
      <c r="M3" s="19" t="s">
        <v>10</v>
      </c>
      <c r="N3" s="11" t="s">
        <v>11</v>
      </c>
    </row>
    <row r="4" spans="1:14">
      <c r="A4" s="7">
        <v>412</v>
      </c>
      <c r="B4" s="7">
        <v>1</v>
      </c>
      <c r="C4" s="11" t="str">
        <f>VLOOKUP(A4,Entries!$A$2:$D$152,2,FALSE)</f>
        <v>Tom O Shea</v>
      </c>
      <c r="D4" s="11" t="str">
        <f>VLOOKUP(A4,Entries!$A$2:$D$152,3,FALSE)</f>
        <v>Liscarroll</v>
      </c>
      <c r="E4" s="7" t="str">
        <f>VLOOKUP(A4,Entries!$A$2:$D$152,4,FALSE)</f>
        <v>M</v>
      </c>
      <c r="F4" s="7" t="s">
        <v>24</v>
      </c>
      <c r="G4" s="72" t="s">
        <v>112</v>
      </c>
      <c r="H4" s="72" t="s">
        <v>112</v>
      </c>
      <c r="I4" s="72" t="s">
        <v>112</v>
      </c>
      <c r="J4" s="72" t="s">
        <v>221</v>
      </c>
      <c r="K4" s="7" t="s">
        <v>113</v>
      </c>
      <c r="L4" s="6">
        <v>1.35</v>
      </c>
      <c r="M4" s="6">
        <f>(IF(E4="M",933.99*L4-997.5,IF(E4="F",1034.6*L4-890.5,"ERROR")))/100</f>
        <v>2.6338650000000006</v>
      </c>
      <c r="N4" s="11" t="str">
        <f t="shared" ref="N4:N5" si="0">IF(M4&gt;9,"Diamond",IF(M4&gt;7.5,"Platinum",IF(M4&gt;6,"Gold",IF(M4&gt;4.5,"Silver",IF(M4&gt;3,"Bronze","-")))))</f>
        <v>-</v>
      </c>
    </row>
    <row r="5" spans="1:14">
      <c r="A5" s="7">
        <v>415</v>
      </c>
      <c r="B5" s="7">
        <v>2</v>
      </c>
      <c r="C5" s="11" t="str">
        <f>VLOOKUP(A5,Entries!$A$2:$D$152,2,FALSE)</f>
        <v>Brendan Dennehy</v>
      </c>
      <c r="D5" s="11" t="str">
        <f>VLOOKUP(A5,Entries!$A$2:$D$152,3,FALSE)</f>
        <v>Rising Sun</v>
      </c>
      <c r="E5" s="7" t="str">
        <f>VLOOKUP(A5,Entries!$A$2:$D$152,4,FALSE)</f>
        <v>M</v>
      </c>
      <c r="F5" s="7" t="s">
        <v>24</v>
      </c>
      <c r="G5" s="72" t="s">
        <v>111</v>
      </c>
      <c r="H5" s="7" t="s">
        <v>222</v>
      </c>
      <c r="I5" s="7" t="s">
        <v>112</v>
      </c>
      <c r="J5" s="7" t="s">
        <v>113</v>
      </c>
      <c r="K5" s="7"/>
      <c r="L5" s="6">
        <v>1.3</v>
      </c>
      <c r="M5" s="6">
        <f>(IF(E5="M",933.99*L5-997.5,IF(E5="F",1034.6*L5-890.5,"ERROR")))/100</f>
        <v>2.1668700000000012</v>
      </c>
      <c r="N5" s="11" t="str">
        <f t="shared" si="0"/>
        <v>-</v>
      </c>
    </row>
  </sheetData>
  <pageMargins left="0.70866141732283472" right="0.70866141732283472" top="1.3541666666666667" bottom="0.74803149606299213" header="0.31496062992125984" footer="0.31496062992125984"/>
  <pageSetup paperSize="9" fitToHeight="0" orientation="landscape" r:id="rId1"/>
  <headerFooter>
    <oddHeader>&amp;L&amp;"-,Bold"&amp;14&amp;G&amp;C&amp;"-,Bold"&amp;14John Buckley Sports 
Cork Athletics Track &amp; Field League
 Round 2 (29.05.2015)&amp;R
&amp;"-,Bold"&amp;14corkathletics.org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7"/>
  <sheetViews>
    <sheetView view="pageLayout" zoomScaleNormal="100" workbookViewId="0">
      <selection activeCell="D13" sqref="D13"/>
    </sheetView>
  </sheetViews>
  <sheetFormatPr defaultRowHeight="12.75"/>
  <cols>
    <col min="1" max="1" width="4.42578125" bestFit="1" customWidth="1"/>
    <col min="2" max="2" width="3.28515625" bestFit="1" customWidth="1"/>
    <col min="3" max="3" width="17.7109375" bestFit="1" customWidth="1"/>
    <col min="4" max="4" width="18.140625" bestFit="1" customWidth="1"/>
    <col min="6" max="6" width="6.42578125" bestFit="1" customWidth="1"/>
    <col min="7" max="7" width="6.28515625" bestFit="1" customWidth="1"/>
    <col min="8" max="8" width="11.42578125" bestFit="1" customWidth="1"/>
    <col min="9" max="9" width="6.7109375" bestFit="1" customWidth="1"/>
    <col min="10" max="10" width="6.7109375" customWidth="1"/>
    <col min="11" max="11" width="11.42578125" bestFit="1" customWidth="1"/>
    <col min="12" max="12" width="6.7109375" bestFit="1" customWidth="1"/>
    <col min="13" max="13" width="11.42578125" bestFit="1" customWidth="1"/>
    <col min="15" max="15" width="6.7109375" bestFit="1" customWidth="1"/>
  </cols>
  <sheetData>
    <row r="2" spans="1:13">
      <c r="A2" s="5"/>
      <c r="B2" s="16" t="s">
        <v>94</v>
      </c>
      <c r="C2" s="10"/>
      <c r="D2" s="8"/>
      <c r="E2" s="5"/>
      <c r="F2" s="5"/>
      <c r="G2" s="20"/>
      <c r="H2" s="18"/>
      <c r="I2" s="8"/>
      <c r="J2" s="8"/>
    </row>
    <row r="3" spans="1:13">
      <c r="A3" s="7" t="s">
        <v>16</v>
      </c>
      <c r="B3" s="7"/>
      <c r="C3" s="11" t="s">
        <v>1</v>
      </c>
      <c r="D3" s="11" t="s">
        <v>2</v>
      </c>
      <c r="E3" s="7" t="s">
        <v>3</v>
      </c>
      <c r="F3" s="7" t="s">
        <v>13</v>
      </c>
      <c r="G3" s="7" t="s">
        <v>19</v>
      </c>
      <c r="H3" s="7" t="s">
        <v>20</v>
      </c>
      <c r="I3" s="7" t="s">
        <v>21</v>
      </c>
      <c r="J3" s="7" t="s">
        <v>118</v>
      </c>
      <c r="K3" s="13" t="s">
        <v>121</v>
      </c>
      <c r="L3" s="19" t="s">
        <v>10</v>
      </c>
      <c r="M3" s="11" t="s">
        <v>11</v>
      </c>
    </row>
    <row r="4" spans="1:13">
      <c r="A4" s="7">
        <v>455</v>
      </c>
      <c r="B4" s="7">
        <v>1</v>
      </c>
      <c r="C4" s="11" t="str">
        <f>VLOOKUP(A4,Entries!$A$2:$D$152,2,FALSE)</f>
        <v>Andreas Purrmawn</v>
      </c>
      <c r="D4" s="11" t="str">
        <f>VLOOKUP(A4,Entries!$A$2:$D$152,3,FALSE)</f>
        <v>East Cork</v>
      </c>
      <c r="E4" s="7" t="str">
        <f>VLOOKUP(A4,Entries!$A$2:$D$152,4,FALSE)</f>
        <v>M</v>
      </c>
      <c r="F4" s="7" t="s">
        <v>28</v>
      </c>
      <c r="G4" s="6">
        <v>38.840000000000003</v>
      </c>
      <c r="H4" s="6">
        <v>36.97</v>
      </c>
      <c r="I4" s="7">
        <v>37.22</v>
      </c>
      <c r="J4" s="7">
        <v>36.81</v>
      </c>
      <c r="K4" s="6">
        <v>38.840000000000003</v>
      </c>
      <c r="L4" s="6">
        <f>(IF(E4="M",14.337*K4-73.598,IF(E4="F",18.892*K4-67.98,"ERROR")))/100</f>
        <v>4.8325108000000006</v>
      </c>
      <c r="M4" s="11" t="str">
        <f>IF(L4&gt;9,"Diamond",IF(L4&gt;7.5,"Platinum",IF(L4&gt;6,"Gold",IF(L4&gt;4.5,"Silver",IF(L4&gt;3,"Bronze","-")))))</f>
        <v>Silver</v>
      </c>
    </row>
    <row r="5" spans="1:13">
      <c r="A5" s="7">
        <v>466</v>
      </c>
      <c r="B5" s="7">
        <v>2</v>
      </c>
      <c r="C5" s="11" t="str">
        <f>VLOOKUP(A5,Entries!$A$2:$D$152,2,FALSE)</f>
        <v>Halyley Fitzgerald</v>
      </c>
      <c r="D5" s="11" t="str">
        <f>VLOOKUP(A5,Entries!$A$2:$D$152,3,FALSE)</f>
        <v>Belgooly</v>
      </c>
      <c r="E5" s="7" t="str">
        <f>VLOOKUP(A5,Entries!$A$2:$D$152,4,FALSE)</f>
        <v>F</v>
      </c>
      <c r="F5" s="7" t="s">
        <v>28</v>
      </c>
      <c r="G5" s="6">
        <v>22.19</v>
      </c>
      <c r="H5" s="6">
        <v>19.16</v>
      </c>
      <c r="I5" s="7">
        <v>20.2</v>
      </c>
      <c r="J5" s="7">
        <v>21.33</v>
      </c>
      <c r="K5" s="6">
        <v>22.19</v>
      </c>
      <c r="L5" s="6">
        <f>(IF(E5="M",14.337*K5-73.598,IF(E5="F",18.892*K5-67.98,"ERROR")))/100</f>
        <v>3.5123347999999996</v>
      </c>
      <c r="M5" s="11" t="str">
        <f>IF(L5&gt;9,"Diamond",IF(L5&gt;7.5,"Platinum",IF(L5&gt;6,"Gold",IF(L5&gt;4.5,"Silver",IF(L5&gt;3,"Bronze","-")))))</f>
        <v>Bronze</v>
      </c>
    </row>
    <row r="6" spans="1:13">
      <c r="A6" s="7">
        <v>467</v>
      </c>
      <c r="B6" s="7">
        <v>3</v>
      </c>
      <c r="C6" s="11" t="str">
        <f>VLOOKUP(A6,Entries!$A$2:$D$152,2,FALSE)</f>
        <v>Mary Fitzgerald</v>
      </c>
      <c r="D6" s="11" t="str">
        <f>VLOOKUP(A6,Entries!$A$2:$D$152,3,FALSE)</f>
        <v>Belgooly</v>
      </c>
      <c r="E6" s="7" t="str">
        <f>VLOOKUP(A6,Entries!$A$2:$D$152,4,FALSE)</f>
        <v>F</v>
      </c>
      <c r="F6" s="7" t="s">
        <v>28</v>
      </c>
      <c r="G6" s="22">
        <v>7.9</v>
      </c>
      <c r="H6" s="6">
        <v>11.94</v>
      </c>
      <c r="I6" s="7">
        <v>15.46</v>
      </c>
      <c r="J6" s="7">
        <v>8.83</v>
      </c>
      <c r="K6" s="6">
        <v>15.46</v>
      </c>
      <c r="L6" s="6">
        <f>(IF(E6="M",14.337*K6-73.598,IF(E6="F",18.892*K6-67.98,"ERROR")))/100</f>
        <v>2.2409031999999995</v>
      </c>
      <c r="M6" s="11" t="str">
        <f>IF(L6&gt;9,"Diamond",IF(L6&gt;7.5,"Platinum",IF(L6&gt;6,"Gold",IF(L6&gt;4.5,"Silver",IF(L6&gt;3,"Bronze","-")))))</f>
        <v>-</v>
      </c>
    </row>
    <row r="7" spans="1:13">
      <c r="A7" s="7">
        <v>468</v>
      </c>
      <c r="B7" s="7">
        <v>4</v>
      </c>
      <c r="C7" s="11" t="str">
        <f>VLOOKUP(A7,Entries!$A$2:$D$152,2,FALSE)</f>
        <v>Kiann Falvey</v>
      </c>
      <c r="D7" s="11" t="str">
        <f>VLOOKUP(A7,Entries!$A$2:$D$152,3,FALSE)</f>
        <v>Belgooly</v>
      </c>
      <c r="E7" s="7" t="str">
        <f>VLOOKUP(A7,Entries!$A$2:$D$152,4,FALSE)</f>
        <v>F</v>
      </c>
      <c r="F7" s="7" t="s">
        <v>28</v>
      </c>
      <c r="G7" s="6">
        <v>8.8000000000000007</v>
      </c>
      <c r="H7" s="6">
        <v>9.2799999999999994</v>
      </c>
      <c r="I7" s="7">
        <v>8.9600000000000009</v>
      </c>
      <c r="J7" s="7">
        <v>10.34</v>
      </c>
      <c r="K7" s="6">
        <v>10.34</v>
      </c>
      <c r="L7" s="6">
        <f>(IF(E7="M",14.337*K7-73.598,IF(E7="F",18.892*K7-67.98,"ERROR")))/100</f>
        <v>1.2736327999999999</v>
      </c>
      <c r="M7" s="11" t="str">
        <f>IF(L7&gt;9,"Diamond",IF(L7&gt;7.5,"Platinum",IF(L7&gt;6,"Gold",IF(L7&gt;4.5,"Silver",IF(L7&gt;3,"Bronze","-")))))</f>
        <v>-</v>
      </c>
    </row>
  </sheetData>
  <sortState ref="A4:M7">
    <sortCondition descending="1" ref="L4:L7"/>
  </sortState>
  <pageMargins left="0.70866141732283472" right="0.70866141732283472" top="1.3333333333333333" bottom="0.74803149606299213" header="0.31496062992125984" footer="0.31496062992125984"/>
  <pageSetup paperSize="9" fitToHeight="0" orientation="landscape" r:id="rId1"/>
  <headerFooter>
    <oddHeader>&amp;L&amp;G&amp;C&amp;"-,Bold"&amp;14John Buckley Sports 
Cork Athletics Track &amp; Field League
 Round 2 (29.05.2015)&amp;R
&amp;"-,Bold"&amp;14corkathletics.org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4"/>
  <sheetViews>
    <sheetView view="pageLayout" zoomScaleNormal="100" workbookViewId="0">
      <selection activeCell="M31" sqref="M31"/>
    </sheetView>
  </sheetViews>
  <sheetFormatPr defaultRowHeight="12.75"/>
  <cols>
    <col min="1" max="1" width="9.140625" style="8"/>
    <col min="2" max="2" width="4.42578125" style="5" bestFit="1" customWidth="1"/>
    <col min="3" max="3" width="19.140625" style="8" bestFit="1" customWidth="1"/>
    <col min="4" max="4" width="16.140625" style="8" bestFit="1" customWidth="1"/>
    <col min="5" max="5" width="10.85546875" style="5" bestFit="1" customWidth="1"/>
    <col min="6" max="6" width="9" style="5" bestFit="1" customWidth="1"/>
    <col min="7" max="7" width="9.42578125" style="17" bestFit="1" customWidth="1"/>
    <col min="8" max="8" width="7.7109375" style="18" bestFit="1" customWidth="1"/>
    <col min="9" max="9" width="8.85546875" style="8" bestFit="1" customWidth="1"/>
    <col min="10" max="16384" width="9.140625" style="8"/>
  </cols>
  <sheetData>
    <row r="1" spans="1:9">
      <c r="A1" s="34" t="s">
        <v>29</v>
      </c>
      <c r="B1" s="34" t="s">
        <v>16</v>
      </c>
      <c r="C1" s="35" t="s">
        <v>1</v>
      </c>
      <c r="D1" s="35" t="s">
        <v>2</v>
      </c>
      <c r="E1" s="34" t="s">
        <v>3</v>
      </c>
      <c r="F1" s="34" t="s">
        <v>13</v>
      </c>
      <c r="G1" s="36" t="s">
        <v>9</v>
      </c>
      <c r="H1" s="37" t="s">
        <v>10</v>
      </c>
      <c r="I1" s="35" t="s">
        <v>11</v>
      </c>
    </row>
    <row r="2" spans="1:9">
      <c r="A2" s="75">
        <v>1</v>
      </c>
      <c r="B2" s="75">
        <v>429</v>
      </c>
      <c r="C2" s="76" t="s">
        <v>167</v>
      </c>
      <c r="D2" s="76" t="s">
        <v>35</v>
      </c>
      <c r="E2" s="75" t="s">
        <v>8</v>
      </c>
      <c r="F2" s="75" t="s">
        <v>26</v>
      </c>
      <c r="G2" s="77">
        <v>11.82</v>
      </c>
      <c r="H2" s="77">
        <v>10.573996151999999</v>
      </c>
      <c r="I2" s="76" t="s">
        <v>224</v>
      </c>
    </row>
    <row r="3" spans="1:9">
      <c r="A3" s="75">
        <v>2</v>
      </c>
      <c r="B3" s="75">
        <v>429</v>
      </c>
      <c r="C3" s="76" t="s">
        <v>167</v>
      </c>
      <c r="D3" s="76" t="s">
        <v>35</v>
      </c>
      <c r="E3" s="75" t="s">
        <v>8</v>
      </c>
      <c r="F3" s="75" t="s">
        <v>14</v>
      </c>
      <c r="G3" s="77">
        <v>24.65</v>
      </c>
      <c r="H3" s="77">
        <v>10.294303072500002</v>
      </c>
      <c r="I3" s="76" t="s">
        <v>224</v>
      </c>
    </row>
    <row r="4" spans="1:9">
      <c r="A4" s="75">
        <v>3</v>
      </c>
      <c r="B4" s="75">
        <v>414</v>
      </c>
      <c r="C4" s="76" t="s">
        <v>151</v>
      </c>
      <c r="D4" s="76" t="s">
        <v>68</v>
      </c>
      <c r="E4" s="75" t="s">
        <v>8</v>
      </c>
      <c r="F4" s="75" t="s">
        <v>18</v>
      </c>
      <c r="G4" s="78">
        <v>6.6582175925925932E-3</v>
      </c>
      <c r="H4" s="77">
        <v>9.9050538489499917</v>
      </c>
      <c r="I4" s="76" t="s">
        <v>224</v>
      </c>
    </row>
    <row r="5" spans="1:9">
      <c r="A5" s="75">
        <v>4</v>
      </c>
      <c r="B5" s="75">
        <v>452</v>
      </c>
      <c r="C5" s="76" t="s">
        <v>189</v>
      </c>
      <c r="D5" s="76" t="s">
        <v>58</v>
      </c>
      <c r="E5" s="75" t="s">
        <v>8</v>
      </c>
      <c r="F5" s="75" t="s">
        <v>14</v>
      </c>
      <c r="G5" s="77">
        <v>26.18</v>
      </c>
      <c r="H5" s="77">
        <v>9.2128859603999995</v>
      </c>
      <c r="I5" s="76" t="s">
        <v>224</v>
      </c>
    </row>
    <row r="6" spans="1:9">
      <c r="A6" s="79">
        <v>5</v>
      </c>
      <c r="B6" s="79">
        <v>446</v>
      </c>
      <c r="C6" s="80" t="s">
        <v>183</v>
      </c>
      <c r="D6" s="80" t="s">
        <v>122</v>
      </c>
      <c r="E6" s="79" t="s">
        <v>7</v>
      </c>
      <c r="F6" s="79" t="s">
        <v>14</v>
      </c>
      <c r="G6" s="81">
        <v>22.35</v>
      </c>
      <c r="H6" s="81">
        <v>8.9372023325000001</v>
      </c>
      <c r="I6" s="80" t="s">
        <v>223</v>
      </c>
    </row>
    <row r="7" spans="1:9">
      <c r="A7" s="79">
        <v>6</v>
      </c>
      <c r="B7" s="79">
        <v>465</v>
      </c>
      <c r="C7" s="80" t="s">
        <v>202</v>
      </c>
      <c r="D7" s="80" t="s">
        <v>58</v>
      </c>
      <c r="E7" s="79" t="s">
        <v>8</v>
      </c>
      <c r="F7" s="79" t="s">
        <v>23</v>
      </c>
      <c r="G7" s="82">
        <v>1.5719907407407408E-3</v>
      </c>
      <c r="H7" s="81">
        <v>8.8970003044000023</v>
      </c>
      <c r="I7" s="80" t="s">
        <v>223</v>
      </c>
    </row>
    <row r="8" spans="1:9">
      <c r="A8" s="79">
        <v>7</v>
      </c>
      <c r="B8" s="79">
        <v>426</v>
      </c>
      <c r="C8" s="80" t="s">
        <v>164</v>
      </c>
      <c r="D8" s="80" t="s">
        <v>30</v>
      </c>
      <c r="E8" s="79" t="s">
        <v>7</v>
      </c>
      <c r="F8" s="79" t="s">
        <v>14</v>
      </c>
      <c r="G8" s="81">
        <v>22.52</v>
      </c>
      <c r="H8" s="81">
        <v>8.7158317648000043</v>
      </c>
      <c r="I8" s="80" t="s">
        <v>223</v>
      </c>
    </row>
    <row r="9" spans="1:9">
      <c r="A9" s="79">
        <v>11</v>
      </c>
      <c r="B9" s="79">
        <v>422</v>
      </c>
      <c r="C9" s="80" t="s">
        <v>159</v>
      </c>
      <c r="D9" s="80" t="s">
        <v>63</v>
      </c>
      <c r="E9" s="79" t="s">
        <v>7</v>
      </c>
      <c r="F9" s="79" t="s">
        <v>14</v>
      </c>
      <c r="G9" s="81">
        <v>22.7</v>
      </c>
      <c r="H9" s="81">
        <v>8.4844657300000019</v>
      </c>
      <c r="I9" s="80" t="s">
        <v>223</v>
      </c>
    </row>
    <row r="10" spans="1:9">
      <c r="A10" s="79">
        <v>12</v>
      </c>
      <c r="B10" s="79">
        <v>409</v>
      </c>
      <c r="C10" s="80" t="s">
        <v>146</v>
      </c>
      <c r="D10" s="80" t="s">
        <v>58</v>
      </c>
      <c r="E10" s="79" t="s">
        <v>8</v>
      </c>
      <c r="F10" s="79" t="s">
        <v>23</v>
      </c>
      <c r="G10" s="82">
        <v>1.6085648148148151E-3</v>
      </c>
      <c r="H10" s="81">
        <v>8.4114309124000002</v>
      </c>
      <c r="I10" s="80" t="s">
        <v>223</v>
      </c>
    </row>
    <row r="11" spans="1:9">
      <c r="A11" s="79">
        <v>13</v>
      </c>
      <c r="B11" s="79">
        <v>430</v>
      </c>
      <c r="C11" s="80" t="s">
        <v>168</v>
      </c>
      <c r="D11" s="80" t="s">
        <v>58</v>
      </c>
      <c r="E11" s="79" t="s">
        <v>8</v>
      </c>
      <c r="F11" s="79" t="s">
        <v>18</v>
      </c>
      <c r="G11" s="82">
        <v>7.2503472222222231E-3</v>
      </c>
      <c r="H11" s="81">
        <v>8.3551795549500003</v>
      </c>
      <c r="I11" s="80" t="s">
        <v>223</v>
      </c>
    </row>
    <row r="12" spans="1:9">
      <c r="A12" s="79">
        <v>14</v>
      </c>
      <c r="B12" s="79">
        <v>474</v>
      </c>
      <c r="C12" s="80" t="s">
        <v>213</v>
      </c>
      <c r="D12" s="80" t="s">
        <v>214</v>
      </c>
      <c r="E12" s="79" t="s">
        <v>8</v>
      </c>
      <c r="F12" s="79" t="s">
        <v>26</v>
      </c>
      <c r="G12" s="81">
        <v>13.24</v>
      </c>
      <c r="H12" s="81">
        <v>8.3418396479999952</v>
      </c>
      <c r="I12" s="80" t="s">
        <v>223</v>
      </c>
    </row>
    <row r="13" spans="1:9">
      <c r="A13" s="79">
        <v>15</v>
      </c>
      <c r="B13" s="79">
        <v>401</v>
      </c>
      <c r="C13" s="80" t="s">
        <v>137</v>
      </c>
      <c r="D13" s="80" t="s">
        <v>4</v>
      </c>
      <c r="E13" s="79" t="s">
        <v>8</v>
      </c>
      <c r="F13" s="79" t="s">
        <v>18</v>
      </c>
      <c r="G13" s="82">
        <v>7.2831018518518505E-3</v>
      </c>
      <c r="H13" s="81">
        <v>8.2733418838000041</v>
      </c>
      <c r="I13" s="80" t="s">
        <v>223</v>
      </c>
    </row>
    <row r="14" spans="1:9">
      <c r="A14" s="79">
        <v>16</v>
      </c>
      <c r="B14" s="79">
        <v>439</v>
      </c>
      <c r="C14" s="80" t="s">
        <v>176</v>
      </c>
      <c r="D14" s="80" t="s">
        <v>76</v>
      </c>
      <c r="E14" s="79" t="s">
        <v>7</v>
      </c>
      <c r="F14" s="79" t="s">
        <v>23</v>
      </c>
      <c r="G14" s="82">
        <v>1.3614583333333334E-3</v>
      </c>
      <c r="H14" s="81">
        <v>8.2682728381999997</v>
      </c>
      <c r="I14" s="80" t="s">
        <v>223</v>
      </c>
    </row>
    <row r="15" spans="1:9">
      <c r="A15" s="79">
        <v>17</v>
      </c>
      <c r="B15" s="79">
        <v>449</v>
      </c>
      <c r="C15" s="80" t="s">
        <v>186</v>
      </c>
      <c r="D15" s="80" t="s">
        <v>51</v>
      </c>
      <c r="E15" s="79" t="s">
        <v>7</v>
      </c>
      <c r="F15" s="79" t="s">
        <v>18</v>
      </c>
      <c r="G15" s="82">
        <v>6.0494212962962967E-3</v>
      </c>
      <c r="H15" s="81">
        <v>8.2219207453118184</v>
      </c>
      <c r="I15" s="80" t="s">
        <v>223</v>
      </c>
    </row>
    <row r="16" spans="1:9">
      <c r="A16" s="79">
        <v>18</v>
      </c>
      <c r="B16" s="79">
        <v>450</v>
      </c>
      <c r="C16" s="80" t="s">
        <v>187</v>
      </c>
      <c r="D16" s="80" t="s">
        <v>60</v>
      </c>
      <c r="E16" s="79" t="s">
        <v>8</v>
      </c>
      <c r="F16" s="79" t="s">
        <v>26</v>
      </c>
      <c r="G16" s="81">
        <v>13.36</v>
      </c>
      <c r="H16" s="81">
        <v>8.1653998080000019</v>
      </c>
      <c r="I16" s="80" t="s">
        <v>223</v>
      </c>
    </row>
    <row r="17" spans="1:9">
      <c r="A17" s="79">
        <v>19</v>
      </c>
      <c r="B17" s="79">
        <v>438</v>
      </c>
      <c r="C17" s="80" t="s">
        <v>175</v>
      </c>
      <c r="D17" s="80" t="s">
        <v>78</v>
      </c>
      <c r="E17" s="79" t="s">
        <v>7</v>
      </c>
      <c r="F17" s="79" t="s">
        <v>23</v>
      </c>
      <c r="G17" s="82">
        <v>1.3675925925925923E-3</v>
      </c>
      <c r="H17" s="81">
        <v>8.1366757567999954</v>
      </c>
      <c r="I17" s="80" t="s">
        <v>223</v>
      </c>
    </row>
    <row r="18" spans="1:9">
      <c r="A18" s="79">
        <v>20</v>
      </c>
      <c r="B18" s="79">
        <v>402</v>
      </c>
      <c r="C18" s="80" t="s">
        <v>138</v>
      </c>
      <c r="D18" s="80" t="s">
        <v>58</v>
      </c>
      <c r="E18" s="79" t="s">
        <v>7</v>
      </c>
      <c r="F18" s="79" t="s">
        <v>18</v>
      </c>
      <c r="G18" s="82">
        <v>6.1155092592592589E-3</v>
      </c>
      <c r="H18" s="81">
        <v>7.9273869758544517</v>
      </c>
      <c r="I18" s="80" t="s">
        <v>223</v>
      </c>
    </row>
    <row r="19" spans="1:9">
      <c r="A19" s="79">
        <v>21</v>
      </c>
      <c r="B19" s="79">
        <v>446</v>
      </c>
      <c r="C19" s="80" t="s">
        <v>183</v>
      </c>
      <c r="D19" s="80" t="s">
        <v>122</v>
      </c>
      <c r="E19" s="79" t="s">
        <v>7</v>
      </c>
      <c r="F19" s="79" t="s">
        <v>26</v>
      </c>
      <c r="G19" s="81">
        <v>11.27</v>
      </c>
      <c r="H19" s="81">
        <v>7.9227690660000007</v>
      </c>
      <c r="I19" s="80" t="s">
        <v>223</v>
      </c>
    </row>
    <row r="20" spans="1:9">
      <c r="A20" s="79">
        <v>22</v>
      </c>
      <c r="B20" s="79">
        <v>421</v>
      </c>
      <c r="C20" s="80" t="s">
        <v>158</v>
      </c>
      <c r="D20" s="80" t="s">
        <v>122</v>
      </c>
      <c r="E20" s="79" t="s">
        <v>7</v>
      </c>
      <c r="F20" s="79" t="s">
        <v>26</v>
      </c>
      <c r="G20" s="81">
        <v>11.29</v>
      </c>
      <c r="H20" s="81">
        <v>7.8633555139999949</v>
      </c>
      <c r="I20" s="80" t="s">
        <v>223</v>
      </c>
    </row>
    <row r="21" spans="1:9">
      <c r="A21" s="79">
        <v>23</v>
      </c>
      <c r="B21" s="79">
        <v>421</v>
      </c>
      <c r="C21" s="80" t="s">
        <v>158</v>
      </c>
      <c r="D21" s="80" t="s">
        <v>122</v>
      </c>
      <c r="E21" s="79" t="s">
        <v>7</v>
      </c>
      <c r="F21" s="79" t="s">
        <v>14</v>
      </c>
      <c r="G21" s="81">
        <v>23.3</v>
      </c>
      <c r="H21" s="81">
        <v>7.7357269300000011</v>
      </c>
      <c r="I21" s="80" t="s">
        <v>223</v>
      </c>
    </row>
    <row r="22" spans="1:9">
      <c r="A22" s="79">
        <v>24</v>
      </c>
      <c r="B22" s="79">
        <v>473</v>
      </c>
      <c r="C22" s="80" t="s">
        <v>209</v>
      </c>
      <c r="D22" s="80" t="s">
        <v>35</v>
      </c>
      <c r="E22" s="79" t="s">
        <v>7</v>
      </c>
      <c r="F22" s="79" t="s">
        <v>23</v>
      </c>
      <c r="G22" s="82">
        <v>1.3880787037037037E-3</v>
      </c>
      <c r="H22" s="81">
        <v>7.7048365022000054</v>
      </c>
      <c r="I22" s="80" t="s">
        <v>223</v>
      </c>
    </row>
    <row r="23" spans="1:9">
      <c r="A23" s="79">
        <v>25</v>
      </c>
      <c r="B23" s="79">
        <v>420</v>
      </c>
      <c r="C23" s="80" t="s">
        <v>157</v>
      </c>
      <c r="D23" s="80" t="s">
        <v>122</v>
      </c>
      <c r="E23" s="79" t="s">
        <v>7</v>
      </c>
      <c r="F23" s="79" t="s">
        <v>26</v>
      </c>
      <c r="G23" s="81">
        <v>11.35</v>
      </c>
      <c r="H23" s="81">
        <v>7.6864566500000002</v>
      </c>
      <c r="I23" s="80" t="s">
        <v>223</v>
      </c>
    </row>
    <row r="24" spans="1:9">
      <c r="A24" s="79">
        <v>26</v>
      </c>
      <c r="B24" s="79">
        <v>457</v>
      </c>
      <c r="C24" s="80" t="s">
        <v>195</v>
      </c>
      <c r="D24" s="80" t="s">
        <v>35</v>
      </c>
      <c r="E24" s="79" t="s">
        <v>8</v>
      </c>
      <c r="F24" s="79" t="s">
        <v>18</v>
      </c>
      <c r="G24" s="82">
        <v>7.5864583333333339E-3</v>
      </c>
      <c r="H24" s="81">
        <v>7.5348126229500032</v>
      </c>
      <c r="I24" s="80" t="s">
        <v>223</v>
      </c>
    </row>
    <row r="25" spans="1:9">
      <c r="A25" s="73">
        <v>27</v>
      </c>
      <c r="B25" s="73">
        <v>433</v>
      </c>
      <c r="C25" s="83" t="s">
        <v>210</v>
      </c>
      <c r="D25" s="83" t="s">
        <v>122</v>
      </c>
      <c r="E25" s="73" t="s">
        <v>7</v>
      </c>
      <c r="F25" s="73" t="s">
        <v>26</v>
      </c>
      <c r="G25" s="84">
        <v>11.42</v>
      </c>
      <c r="H25" s="84">
        <v>7.482618456</v>
      </c>
      <c r="I25" s="83" t="s">
        <v>108</v>
      </c>
    </row>
    <row r="26" spans="1:9">
      <c r="A26" s="73">
        <v>28</v>
      </c>
      <c r="B26" s="73">
        <v>418</v>
      </c>
      <c r="C26" s="83" t="s">
        <v>155</v>
      </c>
      <c r="D26" s="83" t="s">
        <v>52</v>
      </c>
      <c r="E26" s="73" t="s">
        <v>7</v>
      </c>
      <c r="F26" s="73" t="s">
        <v>23</v>
      </c>
      <c r="G26" s="85">
        <v>1.4039351851851851E-3</v>
      </c>
      <c r="H26" s="84">
        <v>7.3786668199999896</v>
      </c>
      <c r="I26" s="83" t="s">
        <v>108</v>
      </c>
    </row>
    <row r="27" spans="1:9">
      <c r="A27" s="73">
        <v>29</v>
      </c>
      <c r="B27" s="73">
        <v>431</v>
      </c>
      <c r="C27" s="83" t="s">
        <v>169</v>
      </c>
      <c r="D27" s="83" t="s">
        <v>58</v>
      </c>
      <c r="E27" s="73" t="s">
        <v>7</v>
      </c>
      <c r="F27" s="73" t="s">
        <v>14</v>
      </c>
      <c r="G27" s="84">
        <v>23.65</v>
      </c>
      <c r="H27" s="84">
        <v>7.3149349324999999</v>
      </c>
      <c r="I27" s="83" t="s">
        <v>108</v>
      </c>
    </row>
    <row r="28" spans="1:9">
      <c r="A28" s="73">
        <v>30</v>
      </c>
      <c r="B28" s="73">
        <v>447</v>
      </c>
      <c r="C28" s="83" t="s">
        <v>184</v>
      </c>
      <c r="D28" s="83" t="s">
        <v>76</v>
      </c>
      <c r="E28" s="73" t="s">
        <v>7</v>
      </c>
      <c r="F28" s="73" t="s">
        <v>23</v>
      </c>
      <c r="G28" s="85">
        <v>1.4099537037037038E-3</v>
      </c>
      <c r="H28" s="84">
        <v>7.256710887199997</v>
      </c>
      <c r="I28" s="83" t="s">
        <v>108</v>
      </c>
    </row>
    <row r="29" spans="1:9">
      <c r="A29" s="73">
        <v>31</v>
      </c>
      <c r="B29" s="73">
        <v>420</v>
      </c>
      <c r="C29" s="83" t="s">
        <v>157</v>
      </c>
      <c r="D29" s="83" t="s">
        <v>122</v>
      </c>
      <c r="E29" s="73" t="s">
        <v>7</v>
      </c>
      <c r="F29" s="73" t="s">
        <v>14</v>
      </c>
      <c r="G29" s="84">
        <v>23.78</v>
      </c>
      <c r="H29" s="84">
        <v>7.1616382707999948</v>
      </c>
      <c r="I29" s="83" t="s">
        <v>108</v>
      </c>
    </row>
    <row r="30" spans="1:9">
      <c r="A30" s="73">
        <v>32</v>
      </c>
      <c r="B30" s="73">
        <v>431</v>
      </c>
      <c r="C30" s="83" t="s">
        <v>169</v>
      </c>
      <c r="D30" s="83" t="s">
        <v>58</v>
      </c>
      <c r="E30" s="73" t="s">
        <v>7</v>
      </c>
      <c r="F30" s="73" t="s">
        <v>26</v>
      </c>
      <c r="G30" s="84">
        <v>11.58</v>
      </c>
      <c r="H30" s="84">
        <v>7.0269896559999871</v>
      </c>
      <c r="I30" s="83" t="s">
        <v>108</v>
      </c>
    </row>
    <row r="31" spans="1:9">
      <c r="A31" s="73">
        <v>33</v>
      </c>
      <c r="B31" s="73">
        <v>443</v>
      </c>
      <c r="C31" s="83" t="s">
        <v>180</v>
      </c>
      <c r="D31" s="83" t="s">
        <v>116</v>
      </c>
      <c r="E31" s="73" t="s">
        <v>7</v>
      </c>
      <c r="F31" s="73" t="s">
        <v>14</v>
      </c>
      <c r="G31" s="84">
        <v>23.96</v>
      </c>
      <c r="H31" s="84">
        <v>6.9520618191999892</v>
      </c>
      <c r="I31" s="83" t="s">
        <v>108</v>
      </c>
    </row>
    <row r="32" spans="1:9">
      <c r="A32" s="73">
        <v>34</v>
      </c>
      <c r="B32" s="73">
        <v>445</v>
      </c>
      <c r="C32" s="83" t="s">
        <v>182</v>
      </c>
      <c r="D32" s="83" t="s">
        <v>66</v>
      </c>
      <c r="E32" s="73" t="s">
        <v>7</v>
      </c>
      <c r="F32" s="73" t="s">
        <v>23</v>
      </c>
      <c r="G32" s="85">
        <v>1.4275462962962963E-3</v>
      </c>
      <c r="H32" s="84">
        <v>6.9060476167999969</v>
      </c>
      <c r="I32" s="83" t="s">
        <v>108</v>
      </c>
    </row>
    <row r="33" spans="1:9">
      <c r="A33" s="73">
        <v>35</v>
      </c>
      <c r="B33" s="73">
        <v>437</v>
      </c>
      <c r="C33" s="83" t="s">
        <v>174</v>
      </c>
      <c r="D33" s="83" t="s">
        <v>6</v>
      </c>
      <c r="E33" s="73" t="s">
        <v>7</v>
      </c>
      <c r="F33" s="73" t="s">
        <v>14</v>
      </c>
      <c r="G33" s="84">
        <v>24.01</v>
      </c>
      <c r="H33" s="84">
        <v>6.8943985637000056</v>
      </c>
      <c r="I33" s="83" t="s">
        <v>108</v>
      </c>
    </row>
    <row r="34" spans="1:9">
      <c r="A34" s="73">
        <v>36</v>
      </c>
      <c r="B34" s="73">
        <v>403</v>
      </c>
      <c r="C34" s="83" t="s">
        <v>139</v>
      </c>
      <c r="D34" s="83" t="s">
        <v>135</v>
      </c>
      <c r="E34" s="73" t="s">
        <v>7</v>
      </c>
      <c r="F34" s="73" t="s">
        <v>23</v>
      </c>
      <c r="G34" s="85">
        <v>1.4331018518518519E-3</v>
      </c>
      <c r="H34" s="84">
        <v>6.7971147271999959</v>
      </c>
      <c r="I34" s="83" t="s">
        <v>108</v>
      </c>
    </row>
    <row r="35" spans="1:9">
      <c r="A35" s="73">
        <v>37</v>
      </c>
      <c r="B35" s="73">
        <v>421</v>
      </c>
      <c r="C35" s="83" t="s">
        <v>158</v>
      </c>
      <c r="D35" s="83" t="s">
        <v>122</v>
      </c>
      <c r="E35" s="73" t="s">
        <v>7</v>
      </c>
      <c r="F35" s="73" t="s">
        <v>26</v>
      </c>
      <c r="G35" s="84">
        <v>11.69</v>
      </c>
      <c r="H35" s="84">
        <v>6.7220471940000062</v>
      </c>
      <c r="I35" s="83" t="s">
        <v>108</v>
      </c>
    </row>
    <row r="36" spans="1:9">
      <c r="A36" s="73">
        <v>38</v>
      </c>
      <c r="B36" s="73">
        <v>456</v>
      </c>
      <c r="C36" s="83" t="s">
        <v>193</v>
      </c>
      <c r="D36" s="83" t="s">
        <v>194</v>
      </c>
      <c r="E36" s="73" t="s">
        <v>8</v>
      </c>
      <c r="F36" s="73" t="s">
        <v>23</v>
      </c>
      <c r="G36" s="85">
        <v>1.7509259259259257E-3</v>
      </c>
      <c r="H36" s="84">
        <v>6.6508957504000046</v>
      </c>
      <c r="I36" s="83" t="s">
        <v>108</v>
      </c>
    </row>
    <row r="37" spans="1:9">
      <c r="A37" s="73">
        <v>39</v>
      </c>
      <c r="B37" s="73">
        <v>471</v>
      </c>
      <c r="C37" s="83" t="s">
        <v>207</v>
      </c>
      <c r="D37" s="83" t="s">
        <v>80</v>
      </c>
      <c r="E37" s="73" t="s">
        <v>7</v>
      </c>
      <c r="F37" s="73" t="s">
        <v>23</v>
      </c>
      <c r="G37" s="85">
        <v>1.442824074074074E-3</v>
      </c>
      <c r="H37" s="84">
        <v>6.6085644967999819</v>
      </c>
      <c r="I37" s="83" t="s">
        <v>108</v>
      </c>
    </row>
    <row r="38" spans="1:9">
      <c r="A38" s="73">
        <v>40</v>
      </c>
      <c r="B38" s="73">
        <v>461</v>
      </c>
      <c r="C38" s="83" t="s">
        <v>198</v>
      </c>
      <c r="D38" s="83" t="s">
        <v>58</v>
      </c>
      <c r="E38" s="73" t="s">
        <v>7</v>
      </c>
      <c r="F38" s="73" t="s">
        <v>14</v>
      </c>
      <c r="G38" s="84">
        <v>24.28</v>
      </c>
      <c r="H38" s="84">
        <v>6.5871673808000013</v>
      </c>
      <c r="I38" s="83" t="s">
        <v>108</v>
      </c>
    </row>
    <row r="39" spans="1:9">
      <c r="A39" s="73">
        <v>41</v>
      </c>
      <c r="B39" s="73">
        <v>411</v>
      </c>
      <c r="C39" s="83" t="s">
        <v>148</v>
      </c>
      <c r="D39" s="83" t="s">
        <v>36</v>
      </c>
      <c r="E39" s="73" t="s">
        <v>7</v>
      </c>
      <c r="F39" s="73" t="s">
        <v>23</v>
      </c>
      <c r="G39" s="85">
        <v>1.4440972222222223E-3</v>
      </c>
      <c r="H39" s="84">
        <v>6.5840696461999872</v>
      </c>
      <c r="I39" s="83" t="s">
        <v>108</v>
      </c>
    </row>
    <row r="40" spans="1:9">
      <c r="A40" s="73">
        <v>42</v>
      </c>
      <c r="B40" s="73">
        <v>410</v>
      </c>
      <c r="C40" s="83" t="s">
        <v>147</v>
      </c>
      <c r="D40" s="83" t="s">
        <v>35</v>
      </c>
      <c r="E40" s="73" t="s">
        <v>7</v>
      </c>
      <c r="F40" s="73" t="s">
        <v>14</v>
      </c>
      <c r="G40" s="84">
        <v>24.3</v>
      </c>
      <c r="H40" s="84">
        <v>6.5646881299999951</v>
      </c>
      <c r="I40" s="83" t="s">
        <v>108</v>
      </c>
    </row>
    <row r="41" spans="1:9">
      <c r="A41" s="73">
        <v>43</v>
      </c>
      <c r="B41" s="73">
        <v>440</v>
      </c>
      <c r="C41" s="83" t="s">
        <v>177</v>
      </c>
      <c r="D41" s="83" t="s">
        <v>58</v>
      </c>
      <c r="E41" s="73" t="s">
        <v>7</v>
      </c>
      <c r="F41" s="73" t="s">
        <v>14</v>
      </c>
      <c r="G41" s="84">
        <v>24.31</v>
      </c>
      <c r="H41" s="84">
        <v>6.5534629157000106</v>
      </c>
      <c r="I41" s="83" t="s">
        <v>108</v>
      </c>
    </row>
    <row r="42" spans="1:9">
      <c r="A42" s="73">
        <v>44</v>
      </c>
      <c r="B42" s="73">
        <v>463</v>
      </c>
      <c r="C42" s="83" t="s">
        <v>200</v>
      </c>
      <c r="D42" s="83" t="s">
        <v>80</v>
      </c>
      <c r="E42" s="73" t="s">
        <v>8</v>
      </c>
      <c r="F42" s="73" t="s">
        <v>18</v>
      </c>
      <c r="G42" s="85">
        <v>8.0254629629629634E-3</v>
      </c>
      <c r="H42" s="84">
        <v>6.5280815799999941</v>
      </c>
      <c r="I42" s="83" t="s">
        <v>108</v>
      </c>
    </row>
    <row r="43" spans="1:9">
      <c r="A43" s="73">
        <v>45</v>
      </c>
      <c r="B43" s="73">
        <v>407</v>
      </c>
      <c r="C43" s="83" t="s">
        <v>144</v>
      </c>
      <c r="D43" s="83" t="s">
        <v>74</v>
      </c>
      <c r="E43" s="73" t="s">
        <v>7</v>
      </c>
      <c r="F43" s="73" t="s">
        <v>18</v>
      </c>
      <c r="G43" s="85">
        <v>6.4525462962962956E-3</v>
      </c>
      <c r="H43" s="84">
        <v>6.5076336984375125</v>
      </c>
      <c r="I43" s="83" t="s">
        <v>108</v>
      </c>
    </row>
    <row r="44" spans="1:9">
      <c r="A44" s="73">
        <v>46</v>
      </c>
      <c r="B44" s="73">
        <v>461</v>
      </c>
      <c r="C44" s="83" t="s">
        <v>198</v>
      </c>
      <c r="D44" s="83" t="s">
        <v>58</v>
      </c>
      <c r="E44" s="73" t="s">
        <v>7</v>
      </c>
      <c r="F44" s="73" t="s">
        <v>26</v>
      </c>
      <c r="G44" s="84">
        <v>11.85</v>
      </c>
      <c r="H44" s="84">
        <v>6.2905706499999994</v>
      </c>
      <c r="I44" s="83" t="s">
        <v>108</v>
      </c>
    </row>
    <row r="45" spans="1:9">
      <c r="A45" s="73">
        <v>47</v>
      </c>
      <c r="B45" s="73">
        <v>428</v>
      </c>
      <c r="C45" s="83" t="s">
        <v>166</v>
      </c>
      <c r="D45" s="83" t="s">
        <v>48</v>
      </c>
      <c r="E45" s="73" t="s">
        <v>7</v>
      </c>
      <c r="F45" s="73" t="s">
        <v>14</v>
      </c>
      <c r="G45" s="84">
        <v>24.57</v>
      </c>
      <c r="H45" s="84">
        <v>6.26497954129999</v>
      </c>
      <c r="I45" s="83" t="s">
        <v>108</v>
      </c>
    </row>
    <row r="46" spans="1:9">
      <c r="A46" s="73">
        <v>48</v>
      </c>
      <c r="B46" s="73">
        <v>408</v>
      </c>
      <c r="C46" s="83" t="s">
        <v>145</v>
      </c>
      <c r="D46" s="83" t="s">
        <v>75</v>
      </c>
      <c r="E46" s="73" t="s">
        <v>7</v>
      </c>
      <c r="F46" s="73" t="s">
        <v>18</v>
      </c>
      <c r="G46" s="85">
        <v>6.5305555555555559E-3</v>
      </c>
      <c r="H46" s="84">
        <v>6.1986405126593036</v>
      </c>
      <c r="I46" s="83" t="s">
        <v>108</v>
      </c>
    </row>
    <row r="47" spans="1:9">
      <c r="A47" s="73">
        <v>49</v>
      </c>
      <c r="B47" s="73">
        <v>435</v>
      </c>
      <c r="C47" s="83" t="s">
        <v>172</v>
      </c>
      <c r="D47" s="83" t="s">
        <v>122</v>
      </c>
      <c r="E47" s="73" t="s">
        <v>7</v>
      </c>
      <c r="F47" s="73" t="s">
        <v>26</v>
      </c>
      <c r="G47" s="84">
        <v>11.89</v>
      </c>
      <c r="H47" s="84">
        <v>6.1849378340000021</v>
      </c>
      <c r="I47" s="83" t="s">
        <v>108</v>
      </c>
    </row>
    <row r="48" spans="1:9">
      <c r="A48" s="73">
        <v>50</v>
      </c>
      <c r="B48" s="73">
        <v>440</v>
      </c>
      <c r="C48" s="83" t="s">
        <v>177</v>
      </c>
      <c r="D48" s="83" t="s">
        <v>58</v>
      </c>
      <c r="E48" s="73" t="s">
        <v>7</v>
      </c>
      <c r="F48" s="73" t="s">
        <v>26</v>
      </c>
      <c r="G48" s="84">
        <v>11.94</v>
      </c>
      <c r="H48" s="84">
        <v>6.0541547439999883</v>
      </c>
      <c r="I48" s="83" t="s">
        <v>108</v>
      </c>
    </row>
    <row r="49" spans="1:9">
      <c r="A49" s="73">
        <v>51</v>
      </c>
      <c r="B49" s="73">
        <v>404</v>
      </c>
      <c r="C49" s="83" t="s">
        <v>140</v>
      </c>
      <c r="D49" s="83" t="s">
        <v>68</v>
      </c>
      <c r="E49" s="73" t="s">
        <v>7</v>
      </c>
      <c r="F49" s="73" t="s">
        <v>18</v>
      </c>
      <c r="G49" s="85">
        <v>6.5726851851851849E-3</v>
      </c>
      <c r="H49" s="84">
        <v>6.0348326775895842</v>
      </c>
      <c r="I49" s="83" t="s">
        <v>108</v>
      </c>
    </row>
    <row r="50" spans="1:9">
      <c r="A50" s="86">
        <v>52</v>
      </c>
      <c r="B50" s="86">
        <v>435</v>
      </c>
      <c r="C50" s="87" t="s">
        <v>172</v>
      </c>
      <c r="D50" s="87" t="s">
        <v>122</v>
      </c>
      <c r="E50" s="86" t="s">
        <v>7</v>
      </c>
      <c r="F50" s="86" t="s">
        <v>14</v>
      </c>
      <c r="G50" s="88">
        <v>24.84</v>
      </c>
      <c r="H50" s="88">
        <v>5.9722747472000082</v>
      </c>
      <c r="I50" s="87" t="s">
        <v>225</v>
      </c>
    </row>
    <row r="51" spans="1:9">
      <c r="A51" s="86">
        <v>53</v>
      </c>
      <c r="B51" s="86">
        <v>469</v>
      </c>
      <c r="C51" s="87" t="s">
        <v>205</v>
      </c>
      <c r="D51" s="87" t="s">
        <v>58</v>
      </c>
      <c r="E51" s="86" t="s">
        <v>7</v>
      </c>
      <c r="F51" s="86" t="s">
        <v>23</v>
      </c>
      <c r="G51" s="89">
        <v>1.482523148148148E-3</v>
      </c>
      <c r="H51" s="88">
        <v>5.8661564318000003</v>
      </c>
      <c r="I51" s="87" t="s">
        <v>225</v>
      </c>
    </row>
    <row r="52" spans="1:9">
      <c r="A52" s="86">
        <v>54</v>
      </c>
      <c r="B52" s="86">
        <v>459</v>
      </c>
      <c r="C52" s="87" t="s">
        <v>197</v>
      </c>
      <c r="D52" s="87" t="s">
        <v>73</v>
      </c>
      <c r="E52" s="86" t="s">
        <v>7</v>
      </c>
      <c r="F52" s="86" t="s">
        <v>23</v>
      </c>
      <c r="G52" s="89">
        <v>1.4837962962962964E-3</v>
      </c>
      <c r="H52" s="88">
        <v>5.8430787200000029</v>
      </c>
      <c r="I52" s="87" t="s">
        <v>225</v>
      </c>
    </row>
    <row r="53" spans="1:9">
      <c r="A53" s="86">
        <v>55</v>
      </c>
      <c r="B53" s="86">
        <v>407</v>
      </c>
      <c r="C53" s="87" t="s">
        <v>144</v>
      </c>
      <c r="D53" s="87" t="s">
        <v>74</v>
      </c>
      <c r="E53" s="86" t="s">
        <v>7</v>
      </c>
      <c r="F53" s="86" t="s">
        <v>23</v>
      </c>
      <c r="G53" s="89">
        <v>1.500462962962963E-3</v>
      </c>
      <c r="H53" s="88">
        <v>5.5451621887999956</v>
      </c>
      <c r="I53" s="87" t="s">
        <v>225</v>
      </c>
    </row>
    <row r="54" spans="1:9">
      <c r="A54" s="86">
        <v>56</v>
      </c>
      <c r="B54" s="86">
        <v>410</v>
      </c>
      <c r="C54" s="87" t="s">
        <v>147</v>
      </c>
      <c r="D54" s="87" t="s">
        <v>35</v>
      </c>
      <c r="E54" s="86" t="s">
        <v>7</v>
      </c>
      <c r="F54" s="86" t="s">
        <v>26</v>
      </c>
      <c r="G54" s="88">
        <v>12.16</v>
      </c>
      <c r="H54" s="88">
        <v>5.4953138239999957</v>
      </c>
      <c r="I54" s="87" t="s">
        <v>225</v>
      </c>
    </row>
    <row r="55" spans="1:9">
      <c r="A55" s="86">
        <v>57</v>
      </c>
      <c r="B55" s="86">
        <v>454</v>
      </c>
      <c r="C55" s="87" t="s">
        <v>191</v>
      </c>
      <c r="D55" s="87" t="s">
        <v>81</v>
      </c>
      <c r="E55" s="86" t="s">
        <v>7</v>
      </c>
      <c r="F55" s="86" t="s">
        <v>23</v>
      </c>
      <c r="G55" s="89">
        <v>1.5126157407407408E-3</v>
      </c>
      <c r="H55" s="88">
        <v>5.3328414158000035</v>
      </c>
      <c r="I55" s="87" t="s">
        <v>225</v>
      </c>
    </row>
    <row r="56" spans="1:9">
      <c r="A56" s="86">
        <v>58</v>
      </c>
      <c r="B56" s="86">
        <v>428</v>
      </c>
      <c r="C56" s="87" t="s">
        <v>166</v>
      </c>
      <c r="D56" s="87" t="s">
        <v>48</v>
      </c>
      <c r="E56" s="86" t="s">
        <v>7</v>
      </c>
      <c r="F56" s="86" t="s">
        <v>26</v>
      </c>
      <c r="G56" s="88">
        <v>12.28</v>
      </c>
      <c r="H56" s="88">
        <v>5.2018967359999984</v>
      </c>
      <c r="I56" s="87" t="s">
        <v>225</v>
      </c>
    </row>
    <row r="57" spans="1:9">
      <c r="A57" s="86">
        <v>59</v>
      </c>
      <c r="B57" s="86">
        <v>442</v>
      </c>
      <c r="C57" s="87" t="s">
        <v>179</v>
      </c>
      <c r="D57" s="87" t="s">
        <v>81</v>
      </c>
      <c r="E57" s="86" t="s">
        <v>7</v>
      </c>
      <c r="F57" s="86" t="s">
        <v>23</v>
      </c>
      <c r="G57" s="89">
        <v>1.5315972222222222E-3</v>
      </c>
      <c r="H57" s="88">
        <v>5.0095015741999944</v>
      </c>
      <c r="I57" s="87" t="s">
        <v>225</v>
      </c>
    </row>
    <row r="58" spans="1:9">
      <c r="A58" s="86">
        <v>60</v>
      </c>
      <c r="B58" s="86">
        <v>451</v>
      </c>
      <c r="C58" s="87" t="s">
        <v>188</v>
      </c>
      <c r="D58" s="87" t="s">
        <v>76</v>
      </c>
      <c r="E58" s="86" t="s">
        <v>7</v>
      </c>
      <c r="F58" s="86" t="s">
        <v>23</v>
      </c>
      <c r="G58" s="89">
        <v>1.5380787037037038E-3</v>
      </c>
      <c r="H58" s="88">
        <v>4.9014065437999941</v>
      </c>
      <c r="I58" s="87" t="s">
        <v>225</v>
      </c>
    </row>
    <row r="59" spans="1:9">
      <c r="A59" s="86">
        <v>61</v>
      </c>
      <c r="B59" s="86">
        <v>455</v>
      </c>
      <c r="C59" s="87" t="s">
        <v>192</v>
      </c>
      <c r="D59" s="87" t="s">
        <v>51</v>
      </c>
      <c r="E59" s="86" t="s">
        <v>7</v>
      </c>
      <c r="F59" s="86" t="s">
        <v>28</v>
      </c>
      <c r="G59" s="88">
        <v>38.840000000000003</v>
      </c>
      <c r="H59" s="88">
        <v>4.8325108000000006</v>
      </c>
      <c r="I59" s="87" t="s">
        <v>225</v>
      </c>
    </row>
    <row r="60" spans="1:9">
      <c r="A60" s="86">
        <v>62</v>
      </c>
      <c r="B60" s="86">
        <v>441</v>
      </c>
      <c r="C60" s="87" t="s">
        <v>178</v>
      </c>
      <c r="D60" s="87" t="s">
        <v>73</v>
      </c>
      <c r="E60" s="86" t="s">
        <v>7</v>
      </c>
      <c r="F60" s="86" t="s">
        <v>23</v>
      </c>
      <c r="G60" s="89">
        <v>1.5425925925925926E-3</v>
      </c>
      <c r="H60" s="88">
        <v>4.8268218751999941</v>
      </c>
      <c r="I60" s="87" t="s">
        <v>225</v>
      </c>
    </row>
    <row r="61" spans="1:9">
      <c r="A61" s="86">
        <v>63</v>
      </c>
      <c r="B61" s="86">
        <v>424</v>
      </c>
      <c r="C61" s="87" t="s">
        <v>162</v>
      </c>
      <c r="D61" s="87" t="s">
        <v>122</v>
      </c>
      <c r="E61" s="86" t="s">
        <v>7</v>
      </c>
      <c r="F61" s="86" t="s">
        <v>14</v>
      </c>
      <c r="G61" s="88">
        <v>25.99</v>
      </c>
      <c r="H61" s="88">
        <v>4.8040135637000096</v>
      </c>
      <c r="I61" s="87" t="s">
        <v>225</v>
      </c>
    </row>
    <row r="62" spans="1:9">
      <c r="A62" s="86">
        <v>64</v>
      </c>
      <c r="B62" s="86">
        <v>460</v>
      </c>
      <c r="C62" s="87" t="s">
        <v>227</v>
      </c>
      <c r="D62" s="87" t="s">
        <v>76</v>
      </c>
      <c r="E62" s="86" t="s">
        <v>7</v>
      </c>
      <c r="F62" s="86" t="s">
        <v>18</v>
      </c>
      <c r="G62" s="89">
        <v>6.9401620370370364E-3</v>
      </c>
      <c r="H62" s="88">
        <v>4.6972231535369424</v>
      </c>
      <c r="I62" s="87" t="s">
        <v>225</v>
      </c>
    </row>
    <row r="63" spans="1:9">
      <c r="A63" s="90">
        <v>65</v>
      </c>
      <c r="B63" s="90">
        <v>416</v>
      </c>
      <c r="C63" s="91" t="s">
        <v>153</v>
      </c>
      <c r="D63" s="91" t="s">
        <v>34</v>
      </c>
      <c r="E63" s="90" t="s">
        <v>7</v>
      </c>
      <c r="F63" s="90" t="s">
        <v>18</v>
      </c>
      <c r="G63" s="92">
        <v>7.0091435185185187E-3</v>
      </c>
      <c r="H63" s="93">
        <v>4.4643764582256882</v>
      </c>
      <c r="I63" s="91" t="s">
        <v>226</v>
      </c>
    </row>
    <row r="64" spans="1:9">
      <c r="A64" s="90">
        <v>66</v>
      </c>
      <c r="B64" s="90">
        <v>413</v>
      </c>
      <c r="C64" s="91" t="s">
        <v>150</v>
      </c>
      <c r="D64" s="91" t="s">
        <v>73</v>
      </c>
      <c r="E64" s="90" t="s">
        <v>7</v>
      </c>
      <c r="F64" s="90" t="s">
        <v>23</v>
      </c>
      <c r="G64" s="92">
        <v>1.5728009259259261E-3</v>
      </c>
      <c r="H64" s="93">
        <v>4.3423830637999892</v>
      </c>
      <c r="I64" s="91" t="s">
        <v>226</v>
      </c>
    </row>
    <row r="65" spans="1:9">
      <c r="A65" s="90">
        <v>67</v>
      </c>
      <c r="B65" s="90">
        <v>406</v>
      </c>
      <c r="C65" s="91" t="s">
        <v>142</v>
      </c>
      <c r="D65" s="91" t="s">
        <v>143</v>
      </c>
      <c r="E65" s="90" t="s">
        <v>7</v>
      </c>
      <c r="F65" s="90" t="s">
        <v>14</v>
      </c>
      <c r="G65" s="93">
        <v>26.97</v>
      </c>
      <c r="H65" s="93">
        <v>3.9087242933000015</v>
      </c>
      <c r="I65" s="91" t="s">
        <v>226</v>
      </c>
    </row>
    <row r="66" spans="1:9">
      <c r="A66" s="90">
        <v>68</v>
      </c>
      <c r="B66" s="90">
        <v>424</v>
      </c>
      <c r="C66" s="91" t="s">
        <v>162</v>
      </c>
      <c r="D66" s="91" t="s">
        <v>122</v>
      </c>
      <c r="E66" s="90" t="s">
        <v>7</v>
      </c>
      <c r="F66" s="90" t="s">
        <v>26</v>
      </c>
      <c r="G66" s="93">
        <v>12.88</v>
      </c>
      <c r="H66" s="93">
        <v>3.8555725759999859</v>
      </c>
      <c r="I66" s="91" t="s">
        <v>226</v>
      </c>
    </row>
    <row r="67" spans="1:9">
      <c r="A67" s="90">
        <v>69</v>
      </c>
      <c r="B67" s="90">
        <v>472</v>
      </c>
      <c r="C67" s="91" t="s">
        <v>208</v>
      </c>
      <c r="D67" s="91" t="s">
        <v>58</v>
      </c>
      <c r="E67" s="90" t="s">
        <v>7</v>
      </c>
      <c r="F67" s="90" t="s">
        <v>18</v>
      </c>
      <c r="G67" s="92">
        <v>7.2071759259259259E-3</v>
      </c>
      <c r="H67" s="93">
        <v>3.827964011908298</v>
      </c>
      <c r="I67" s="91" t="s">
        <v>226</v>
      </c>
    </row>
    <row r="68" spans="1:9">
      <c r="A68" s="90">
        <v>70</v>
      </c>
      <c r="B68" s="90">
        <v>406</v>
      </c>
      <c r="C68" s="91" t="s">
        <v>142</v>
      </c>
      <c r="D68" s="91" t="s">
        <v>143</v>
      </c>
      <c r="E68" s="90" t="s">
        <v>7</v>
      </c>
      <c r="F68" s="90" t="s">
        <v>26</v>
      </c>
      <c r="G68" s="93">
        <v>12.93</v>
      </c>
      <c r="H68" s="93">
        <v>3.752463945999998</v>
      </c>
      <c r="I68" s="91" t="s">
        <v>226</v>
      </c>
    </row>
    <row r="69" spans="1:9">
      <c r="A69" s="90">
        <v>71</v>
      </c>
      <c r="B69" s="90">
        <v>405</v>
      </c>
      <c r="C69" s="91" t="s">
        <v>141</v>
      </c>
      <c r="D69" s="91" t="s">
        <v>81</v>
      </c>
      <c r="E69" s="90" t="s">
        <v>7</v>
      </c>
      <c r="F69" s="90" t="s">
        <v>23</v>
      </c>
      <c r="G69" s="92">
        <v>1.612962962962963E-3</v>
      </c>
      <c r="H69" s="93">
        <v>3.7379420287999894</v>
      </c>
      <c r="I69" s="91" t="s">
        <v>226</v>
      </c>
    </row>
    <row r="70" spans="1:9">
      <c r="A70" s="90">
        <v>72</v>
      </c>
      <c r="B70" s="90">
        <v>425</v>
      </c>
      <c r="C70" s="91" t="s">
        <v>163</v>
      </c>
      <c r="D70" s="91" t="s">
        <v>161</v>
      </c>
      <c r="E70" s="90" t="s">
        <v>7</v>
      </c>
      <c r="F70" s="90" t="s">
        <v>23</v>
      </c>
      <c r="G70" s="92">
        <v>1.6140046296296295E-3</v>
      </c>
      <c r="H70" s="93">
        <v>3.7228665949999957</v>
      </c>
      <c r="I70" s="91" t="s">
        <v>226</v>
      </c>
    </row>
    <row r="71" spans="1:9">
      <c r="A71" s="90">
        <v>73</v>
      </c>
      <c r="B71" s="90">
        <v>466</v>
      </c>
      <c r="C71" s="91" t="s">
        <v>203</v>
      </c>
      <c r="D71" s="91" t="s">
        <v>38</v>
      </c>
      <c r="E71" s="90" t="s">
        <v>8</v>
      </c>
      <c r="F71" s="90" t="s">
        <v>28</v>
      </c>
      <c r="G71" s="93">
        <v>22.19</v>
      </c>
      <c r="H71" s="93">
        <v>3.5123347999999996</v>
      </c>
      <c r="I71" s="91" t="s">
        <v>226</v>
      </c>
    </row>
    <row r="72" spans="1:9">
      <c r="A72" s="90">
        <v>74</v>
      </c>
      <c r="B72" s="90">
        <v>462</v>
      </c>
      <c r="C72" s="91" t="s">
        <v>199</v>
      </c>
      <c r="D72" s="91" t="s">
        <v>82</v>
      </c>
      <c r="E72" s="90" t="s">
        <v>7</v>
      </c>
      <c r="F72" s="90" t="s">
        <v>18</v>
      </c>
      <c r="G72" s="92">
        <v>7.4078703703703702E-3</v>
      </c>
      <c r="H72" s="93">
        <v>3.2314946451072135</v>
      </c>
      <c r="I72" s="91" t="s">
        <v>226</v>
      </c>
    </row>
    <row r="73" spans="1:9">
      <c r="A73" s="90">
        <v>75</v>
      </c>
      <c r="B73" s="90">
        <v>444</v>
      </c>
      <c r="C73" s="91" t="s">
        <v>181</v>
      </c>
      <c r="D73" s="91" t="s">
        <v>50</v>
      </c>
      <c r="E73" s="90" t="s">
        <v>7</v>
      </c>
      <c r="F73" s="90" t="s">
        <v>18</v>
      </c>
      <c r="G73" s="92">
        <v>7.4159722222222222E-3</v>
      </c>
      <c r="H73" s="93">
        <v>3.2084409919797143</v>
      </c>
      <c r="I73" s="91" t="s">
        <v>226</v>
      </c>
    </row>
    <row r="74" spans="1:9">
      <c r="A74" s="90">
        <v>76</v>
      </c>
      <c r="B74" s="90">
        <v>427</v>
      </c>
      <c r="C74" s="91" t="s">
        <v>165</v>
      </c>
      <c r="D74" s="91" t="s">
        <v>76</v>
      </c>
      <c r="E74" s="90" t="s">
        <v>7</v>
      </c>
      <c r="F74" s="90" t="s">
        <v>14</v>
      </c>
      <c r="G74" s="93">
        <v>27.89</v>
      </c>
      <c r="H74" s="93">
        <v>3.1522173277000003</v>
      </c>
      <c r="I74" s="91" t="s">
        <v>226</v>
      </c>
    </row>
    <row r="75" spans="1:9">
      <c r="A75" s="7">
        <v>77</v>
      </c>
      <c r="B75" s="7">
        <v>415</v>
      </c>
      <c r="C75" s="11" t="s">
        <v>152</v>
      </c>
      <c r="D75" s="11" t="s">
        <v>69</v>
      </c>
      <c r="E75" s="7" t="s">
        <v>7</v>
      </c>
      <c r="F75" s="7" t="s">
        <v>14</v>
      </c>
      <c r="G75" s="6">
        <v>28.24</v>
      </c>
      <c r="H75" s="6">
        <v>2.8857682111999932</v>
      </c>
      <c r="I75" s="11" t="s">
        <v>111</v>
      </c>
    </row>
    <row r="76" spans="1:9">
      <c r="A76" s="7">
        <v>78</v>
      </c>
      <c r="B76" s="7">
        <v>412</v>
      </c>
      <c r="C76" s="11" t="s">
        <v>149</v>
      </c>
      <c r="D76" s="11" t="s">
        <v>60</v>
      </c>
      <c r="E76" s="7" t="s">
        <v>7</v>
      </c>
      <c r="F76" s="7" t="s">
        <v>24</v>
      </c>
      <c r="G76" s="6">
        <v>1.35</v>
      </c>
      <c r="H76" s="6">
        <v>2.6338650000000006</v>
      </c>
      <c r="I76" s="11" t="s">
        <v>111</v>
      </c>
    </row>
    <row r="77" spans="1:9">
      <c r="A77" s="7">
        <v>79</v>
      </c>
      <c r="B77" s="7">
        <v>412</v>
      </c>
      <c r="C77" s="11" t="s">
        <v>149</v>
      </c>
      <c r="D77" s="11" t="s">
        <v>60</v>
      </c>
      <c r="E77" s="7" t="s">
        <v>7</v>
      </c>
      <c r="F77" s="7" t="s">
        <v>26</v>
      </c>
      <c r="G77" s="6">
        <v>13.59</v>
      </c>
      <c r="H77" s="6">
        <v>2.5224224739999954</v>
      </c>
      <c r="I77" s="11" t="s">
        <v>111</v>
      </c>
    </row>
    <row r="78" spans="1:9">
      <c r="A78" s="7">
        <v>80</v>
      </c>
      <c r="B78" s="7">
        <v>467</v>
      </c>
      <c r="C78" s="11" t="s">
        <v>206</v>
      </c>
      <c r="D78" s="11" t="s">
        <v>38</v>
      </c>
      <c r="E78" s="7" t="s">
        <v>8</v>
      </c>
      <c r="F78" s="7" t="s">
        <v>28</v>
      </c>
      <c r="G78" s="6">
        <v>15.94</v>
      </c>
      <c r="H78" s="6">
        <v>2.3315847999999995</v>
      </c>
      <c r="I78" s="11" t="s">
        <v>111</v>
      </c>
    </row>
    <row r="79" spans="1:9">
      <c r="A79" s="7">
        <v>81</v>
      </c>
      <c r="B79" s="7">
        <v>415</v>
      </c>
      <c r="C79" s="11" t="s">
        <v>152</v>
      </c>
      <c r="D79" s="11" t="s">
        <v>69</v>
      </c>
      <c r="E79" s="7" t="s">
        <v>7</v>
      </c>
      <c r="F79" s="7" t="s">
        <v>24</v>
      </c>
      <c r="G79" s="6">
        <v>1.3</v>
      </c>
      <c r="H79" s="6">
        <v>2.1668700000000012</v>
      </c>
      <c r="I79" s="11" t="s">
        <v>111</v>
      </c>
    </row>
    <row r="80" spans="1:9">
      <c r="A80" s="7">
        <v>82</v>
      </c>
      <c r="B80" s="7">
        <v>415</v>
      </c>
      <c r="C80" s="11" t="s">
        <v>152</v>
      </c>
      <c r="D80" s="11" t="s">
        <v>69</v>
      </c>
      <c r="E80" s="7" t="s">
        <v>7</v>
      </c>
      <c r="F80" s="7" t="s">
        <v>26</v>
      </c>
      <c r="G80" s="6">
        <v>13.93</v>
      </c>
      <c r="H80" s="6">
        <v>1.9838083460000053</v>
      </c>
      <c r="I80" s="11" t="s">
        <v>111</v>
      </c>
    </row>
    <row r="81" spans="1:9">
      <c r="A81" s="7">
        <v>83</v>
      </c>
      <c r="B81" s="7">
        <v>448</v>
      </c>
      <c r="C81" s="11" t="s">
        <v>185</v>
      </c>
      <c r="D81" s="11" t="s">
        <v>76</v>
      </c>
      <c r="E81" s="7" t="s">
        <v>7</v>
      </c>
      <c r="F81" s="7" t="s">
        <v>23</v>
      </c>
      <c r="G81" s="21">
        <v>1.7658564814814813E-3</v>
      </c>
      <c r="H81" s="6">
        <v>1.8506893021999986</v>
      </c>
      <c r="I81" s="11" t="s">
        <v>111</v>
      </c>
    </row>
    <row r="82" spans="1:9">
      <c r="A82" s="7">
        <v>84</v>
      </c>
      <c r="B82" s="7">
        <v>423</v>
      </c>
      <c r="C82" s="11" t="s">
        <v>160</v>
      </c>
      <c r="D82" s="11" t="s">
        <v>161</v>
      </c>
      <c r="E82" s="7" t="s">
        <v>7</v>
      </c>
      <c r="F82" s="7" t="s">
        <v>18</v>
      </c>
      <c r="G82" s="21">
        <v>7.9982638888888898E-3</v>
      </c>
      <c r="H82" s="6">
        <v>1.7599194023332712</v>
      </c>
      <c r="I82" s="11" t="s">
        <v>111</v>
      </c>
    </row>
    <row r="83" spans="1:9">
      <c r="A83" s="7">
        <v>85</v>
      </c>
      <c r="B83" s="7">
        <v>434</v>
      </c>
      <c r="C83" s="11" t="s">
        <v>171</v>
      </c>
      <c r="D83" s="11" t="s">
        <v>80</v>
      </c>
      <c r="E83" s="7" t="s">
        <v>7</v>
      </c>
      <c r="F83" s="7" t="s">
        <v>26</v>
      </c>
      <c r="G83" s="6">
        <v>14.09</v>
      </c>
      <c r="H83" s="6">
        <v>1.752706073999998</v>
      </c>
      <c r="I83" s="11" t="s">
        <v>111</v>
      </c>
    </row>
    <row r="84" spans="1:9">
      <c r="A84" s="7">
        <v>86</v>
      </c>
      <c r="B84" s="7">
        <v>453</v>
      </c>
      <c r="C84" s="11" t="s">
        <v>190</v>
      </c>
      <c r="D84" s="11" t="s">
        <v>73</v>
      </c>
      <c r="E84" s="7" t="s">
        <v>7</v>
      </c>
      <c r="F84" s="7" t="s">
        <v>23</v>
      </c>
      <c r="G84" s="21">
        <v>1.7888888888888891E-3</v>
      </c>
      <c r="H84" s="6">
        <v>1.6231927807999817</v>
      </c>
      <c r="I84" s="11" t="s">
        <v>111</v>
      </c>
    </row>
    <row r="85" spans="1:9">
      <c r="A85" s="7">
        <v>87</v>
      </c>
      <c r="B85" s="7">
        <v>434</v>
      </c>
      <c r="C85" s="11" t="s">
        <v>171</v>
      </c>
      <c r="D85" s="11" t="s">
        <v>80</v>
      </c>
      <c r="E85" s="7" t="s">
        <v>7</v>
      </c>
      <c r="F85" s="7" t="s">
        <v>18</v>
      </c>
      <c r="G85" s="21">
        <v>8.0652777777777789E-3</v>
      </c>
      <c r="H85" s="6">
        <v>1.6195904074205556</v>
      </c>
      <c r="I85" s="11" t="s">
        <v>111</v>
      </c>
    </row>
    <row r="86" spans="1:9">
      <c r="A86" s="7">
        <v>88</v>
      </c>
      <c r="B86" s="7">
        <v>468</v>
      </c>
      <c r="C86" s="11" t="s">
        <v>204</v>
      </c>
      <c r="D86" s="11" t="s">
        <v>38</v>
      </c>
      <c r="E86" s="7" t="s">
        <v>8</v>
      </c>
      <c r="F86" s="7" t="s">
        <v>28</v>
      </c>
      <c r="G86" s="6">
        <v>10.34</v>
      </c>
      <c r="H86" s="6">
        <v>1.2736327999999999</v>
      </c>
      <c r="I86" s="11" t="s">
        <v>111</v>
      </c>
    </row>
    <row r="87" spans="1:9">
      <c r="A87" s="7">
        <v>89</v>
      </c>
      <c r="B87" s="7">
        <v>464</v>
      </c>
      <c r="C87" s="11" t="s">
        <v>201</v>
      </c>
      <c r="D87" s="11" t="s">
        <v>34</v>
      </c>
      <c r="E87" s="7" t="s">
        <v>7</v>
      </c>
      <c r="F87" s="7" t="s">
        <v>18</v>
      </c>
      <c r="G87" s="21">
        <v>8.3151620370370376E-3</v>
      </c>
      <c r="H87" s="6">
        <v>1.1443320225314164</v>
      </c>
      <c r="I87" s="11" t="s">
        <v>111</v>
      </c>
    </row>
    <row r="88" spans="1:9">
      <c r="A88" s="7">
        <v>90</v>
      </c>
      <c r="B88" s="7">
        <v>432</v>
      </c>
      <c r="C88" s="11" t="s">
        <v>170</v>
      </c>
      <c r="D88" s="11" t="s">
        <v>73</v>
      </c>
      <c r="E88" s="7" t="s">
        <v>7</v>
      </c>
      <c r="F88" s="7" t="s">
        <v>23</v>
      </c>
      <c r="G88" s="21">
        <v>2.4158564814814815E-3</v>
      </c>
      <c r="H88" s="6">
        <v>1.1437135261999993</v>
      </c>
      <c r="I88" s="11" t="s">
        <v>111</v>
      </c>
    </row>
    <row r="89" spans="1:9">
      <c r="A89" s="7">
        <v>91</v>
      </c>
      <c r="B89" s="7">
        <v>436</v>
      </c>
      <c r="C89" s="11" t="s">
        <v>173</v>
      </c>
      <c r="D89" s="11" t="s">
        <v>80</v>
      </c>
      <c r="E89" s="7" t="s">
        <v>7</v>
      </c>
      <c r="F89" s="7" t="s">
        <v>18</v>
      </c>
      <c r="G89" s="21">
        <v>8.3665509259259249E-3</v>
      </c>
      <c r="H89" s="6">
        <v>1.0559809128343931</v>
      </c>
      <c r="I89" s="11" t="s">
        <v>111</v>
      </c>
    </row>
    <row r="90" spans="1:9">
      <c r="A90" s="7">
        <v>92</v>
      </c>
      <c r="B90" s="7">
        <v>434</v>
      </c>
      <c r="C90" s="11" t="s">
        <v>171</v>
      </c>
      <c r="D90" s="11" t="s">
        <v>80</v>
      </c>
      <c r="E90" s="7" t="s">
        <v>7</v>
      </c>
      <c r="F90" s="7" t="s">
        <v>23</v>
      </c>
      <c r="G90" s="21">
        <v>1.9261574074074075E-3</v>
      </c>
      <c r="H90" s="6">
        <v>0.57584139919998956</v>
      </c>
      <c r="I90" s="11" t="s">
        <v>111</v>
      </c>
    </row>
    <row r="91" spans="1:9">
      <c r="A91" s="7">
        <v>93</v>
      </c>
      <c r="B91" s="7">
        <v>436</v>
      </c>
      <c r="C91" s="11" t="s">
        <v>173</v>
      </c>
      <c r="D91" s="11" t="s">
        <v>80</v>
      </c>
      <c r="E91" s="7" t="s">
        <v>7</v>
      </c>
      <c r="F91" s="7" t="s">
        <v>26</v>
      </c>
      <c r="G91" s="6">
        <v>15.35</v>
      </c>
      <c r="H91" s="6">
        <v>0.43292865000000347</v>
      </c>
      <c r="I91" s="11" t="s">
        <v>111</v>
      </c>
    </row>
    <row r="92" spans="1:9">
      <c r="A92" s="7">
        <v>94</v>
      </c>
      <c r="B92" s="7">
        <v>470</v>
      </c>
      <c r="C92" s="11" t="s">
        <v>216</v>
      </c>
      <c r="D92" s="11" t="s">
        <v>58</v>
      </c>
      <c r="E92" s="7" t="s">
        <v>7</v>
      </c>
      <c r="F92" s="7" t="s">
        <v>23</v>
      </c>
      <c r="G92" s="21">
        <v>2.3476851851851849E-3</v>
      </c>
      <c r="H92" s="6">
        <v>0</v>
      </c>
      <c r="I92" s="11" t="s">
        <v>111</v>
      </c>
    </row>
    <row r="93" spans="1:9">
      <c r="D93" s="5"/>
      <c r="F93" s="17"/>
      <c r="G93" s="18"/>
      <c r="H93" s="8"/>
    </row>
    <row r="94" spans="1:9">
      <c r="D94" s="5"/>
      <c r="F94" s="17"/>
      <c r="G94" s="18"/>
      <c r="H94" s="8"/>
    </row>
    <row r="95" spans="1:9">
      <c r="D95" s="5"/>
      <c r="F95" s="17"/>
      <c r="G95" s="18"/>
      <c r="H95" s="8"/>
    </row>
    <row r="96" spans="1:9">
      <c r="D96" s="5"/>
      <c r="F96" s="17"/>
      <c r="G96" s="18"/>
      <c r="H96" s="8"/>
    </row>
    <row r="97" spans="4:8">
      <c r="D97" s="5"/>
      <c r="F97" s="17"/>
      <c r="G97" s="18"/>
      <c r="H97" s="8"/>
    </row>
    <row r="98" spans="4:8">
      <c r="D98" s="5"/>
      <c r="F98" s="17"/>
      <c r="G98" s="18"/>
      <c r="H98" s="8"/>
    </row>
    <row r="99" spans="4:8">
      <c r="D99" s="5"/>
      <c r="F99" s="17"/>
      <c r="G99" s="18"/>
      <c r="H99" s="8"/>
    </row>
    <row r="100" spans="4:8">
      <c r="D100" s="5"/>
      <c r="F100" s="17"/>
      <c r="G100" s="18"/>
      <c r="H100" s="8"/>
    </row>
    <row r="101" spans="4:8">
      <c r="D101" s="5"/>
      <c r="F101" s="17"/>
      <c r="G101" s="18"/>
      <c r="H101" s="8"/>
    </row>
    <row r="102" spans="4:8">
      <c r="D102" s="5"/>
      <c r="F102" s="17"/>
      <c r="G102" s="18"/>
      <c r="H102" s="8"/>
    </row>
    <row r="103" spans="4:8">
      <c r="D103" s="5"/>
      <c r="F103" s="17"/>
      <c r="G103" s="18"/>
      <c r="H103" s="8"/>
    </row>
    <row r="104" spans="4:8">
      <c r="D104" s="5"/>
      <c r="F104" s="17"/>
      <c r="G104" s="18"/>
      <c r="H104" s="8"/>
    </row>
    <row r="105" spans="4:8">
      <c r="D105" s="5"/>
      <c r="F105" s="17"/>
      <c r="G105" s="18"/>
      <c r="H105" s="8"/>
    </row>
    <row r="106" spans="4:8">
      <c r="D106" s="5"/>
      <c r="F106" s="17"/>
      <c r="G106" s="18"/>
      <c r="H106" s="8"/>
    </row>
    <row r="107" spans="4:8">
      <c r="D107" s="5"/>
      <c r="F107" s="17"/>
      <c r="G107" s="18"/>
      <c r="H107" s="8"/>
    </row>
    <row r="108" spans="4:8">
      <c r="D108" s="5"/>
      <c r="F108" s="17"/>
      <c r="G108" s="18"/>
      <c r="H108" s="8"/>
    </row>
    <row r="109" spans="4:8">
      <c r="D109" s="5"/>
      <c r="F109" s="17"/>
      <c r="G109" s="18"/>
      <c r="H109" s="8"/>
    </row>
    <row r="110" spans="4:8">
      <c r="D110" s="5"/>
      <c r="F110" s="17"/>
      <c r="G110" s="18"/>
      <c r="H110" s="8"/>
    </row>
    <row r="111" spans="4:8">
      <c r="D111" s="5"/>
      <c r="F111" s="17"/>
      <c r="G111" s="18"/>
      <c r="H111" s="8"/>
    </row>
    <row r="112" spans="4:8">
      <c r="D112" s="5"/>
      <c r="F112" s="17"/>
      <c r="G112" s="18"/>
      <c r="H112" s="8"/>
    </row>
    <row r="113" spans="4:8">
      <c r="D113" s="5"/>
      <c r="F113" s="17"/>
      <c r="G113" s="18"/>
      <c r="H113" s="8"/>
    </row>
    <row r="114" spans="4:8">
      <c r="D114" s="5"/>
      <c r="F114" s="17"/>
      <c r="G114" s="18"/>
      <c r="H114" s="8"/>
    </row>
    <row r="115" spans="4:8">
      <c r="D115" s="5"/>
      <c r="F115" s="17"/>
      <c r="G115" s="18"/>
      <c r="H115" s="8"/>
    </row>
    <row r="116" spans="4:8">
      <c r="D116" s="5"/>
      <c r="F116" s="17"/>
      <c r="G116" s="18"/>
      <c r="H116" s="8"/>
    </row>
    <row r="117" spans="4:8">
      <c r="D117" s="5"/>
      <c r="F117" s="17"/>
      <c r="G117" s="18"/>
      <c r="H117" s="8"/>
    </row>
    <row r="118" spans="4:8">
      <c r="D118" s="5"/>
      <c r="F118" s="17"/>
      <c r="G118" s="18"/>
      <c r="H118" s="8"/>
    </row>
    <row r="119" spans="4:8">
      <c r="D119" s="5"/>
      <c r="F119" s="17"/>
      <c r="G119" s="18"/>
      <c r="H119" s="8"/>
    </row>
    <row r="120" spans="4:8">
      <c r="D120" s="5"/>
      <c r="F120" s="17"/>
      <c r="G120" s="18"/>
      <c r="H120" s="8"/>
    </row>
    <row r="121" spans="4:8">
      <c r="D121" s="5"/>
      <c r="F121" s="17"/>
      <c r="G121" s="18"/>
      <c r="H121" s="8"/>
    </row>
    <row r="122" spans="4:8">
      <c r="D122" s="5"/>
      <c r="F122" s="17"/>
      <c r="G122" s="18"/>
      <c r="H122" s="8"/>
    </row>
    <row r="123" spans="4:8">
      <c r="D123" s="5"/>
      <c r="F123" s="17"/>
      <c r="G123" s="18"/>
      <c r="H123" s="8"/>
    </row>
    <row r="124" spans="4:8">
      <c r="D124" s="5"/>
      <c r="F124" s="17"/>
      <c r="G124" s="18"/>
      <c r="H124" s="8"/>
    </row>
    <row r="125" spans="4:8">
      <c r="D125" s="5"/>
      <c r="F125" s="17"/>
      <c r="G125" s="18"/>
      <c r="H125" s="8"/>
    </row>
    <row r="126" spans="4:8">
      <c r="D126" s="5"/>
      <c r="F126" s="17"/>
      <c r="G126" s="18"/>
      <c r="H126" s="8"/>
    </row>
    <row r="127" spans="4:8">
      <c r="D127" s="5"/>
      <c r="F127" s="17"/>
      <c r="G127" s="18"/>
      <c r="H127" s="8"/>
    </row>
    <row r="128" spans="4:8">
      <c r="D128" s="5"/>
      <c r="F128" s="17"/>
      <c r="G128" s="18"/>
      <c r="H128" s="8"/>
    </row>
    <row r="129" spans="4:8">
      <c r="D129" s="5"/>
      <c r="F129" s="17"/>
      <c r="G129" s="18"/>
      <c r="H129" s="8"/>
    </row>
    <row r="130" spans="4:8">
      <c r="D130" s="5"/>
      <c r="F130" s="17"/>
      <c r="G130" s="18"/>
      <c r="H130" s="8"/>
    </row>
    <row r="131" spans="4:8">
      <c r="D131" s="5"/>
      <c r="F131" s="17"/>
      <c r="G131" s="18"/>
      <c r="H131" s="8"/>
    </row>
    <row r="132" spans="4:8">
      <c r="D132" s="5"/>
      <c r="F132" s="17"/>
      <c r="G132" s="18"/>
      <c r="H132" s="8"/>
    </row>
    <row r="133" spans="4:8">
      <c r="D133" s="5"/>
      <c r="F133" s="17"/>
      <c r="G133" s="18"/>
      <c r="H133" s="8"/>
    </row>
    <row r="134" spans="4:8">
      <c r="D134" s="5"/>
      <c r="F134" s="17"/>
      <c r="G134" s="18"/>
      <c r="H134" s="8"/>
    </row>
  </sheetData>
  <sortState ref="B90:H92">
    <sortCondition descending="1" ref="H90:H92"/>
  </sortState>
  <dataConsolidate/>
  <conditionalFormatting sqref="I47:I59">
    <cfRule type="colorScale" priority="2">
      <colorScale>
        <cfvo type="min" val="0"/>
        <cfvo type="max" val="0"/>
        <color rgb="FFFF7128"/>
        <color rgb="FFFFEF9C"/>
      </colorScale>
    </cfRule>
  </conditionalFormatting>
  <conditionalFormatting sqref="I41:I46">
    <cfRule type="colorScale" priority="68">
      <colorScale>
        <cfvo type="min" val="0"/>
        <cfvo type="max" val="0"/>
        <color rgb="FFFF7128"/>
        <color rgb="FFFFEF9C"/>
      </colorScale>
    </cfRule>
  </conditionalFormatting>
  <pageMargins left="0.23622047244094491" right="0.23622047244094491" top="1.2598425196850394" bottom="0.74803149606299213" header="0.31496062992125984" footer="0.31496062992125984"/>
  <pageSetup paperSize="9" fitToHeight="0" orientation="portrait" horizontalDpi="300" verticalDpi="300" r:id="rId1"/>
  <headerFooter alignWithMargins="0">
    <oddHeader>&amp;L&amp;G&amp;C&amp;"-,Bold"&amp;14John Buckley Sports 
Cork Athletics Track &amp; Field League
 Round 2 (29.05.2015)&amp;R
&amp;"-,Bold"&amp;14corkathletics.org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7:G39"/>
  <sheetViews>
    <sheetView topLeftCell="A14" zoomScaleNormal="100" workbookViewId="0">
      <selection activeCell="B25" sqref="B25:C29"/>
    </sheetView>
  </sheetViews>
  <sheetFormatPr defaultRowHeight="12.75"/>
  <cols>
    <col min="1" max="1" width="32" style="41" bestFit="1" customWidth="1"/>
    <col min="2" max="4" width="25.7109375" style="42" customWidth="1"/>
    <col min="5" max="5" width="15" style="42" bestFit="1" customWidth="1"/>
    <col min="6" max="6" width="13.7109375" style="42" bestFit="1" customWidth="1"/>
    <col min="7" max="7" width="18.7109375" style="42" bestFit="1" customWidth="1"/>
    <col min="8" max="16384" width="9.140625" style="41"/>
  </cols>
  <sheetData>
    <row r="7" spans="1:7">
      <c r="A7" s="71">
        <v>2</v>
      </c>
    </row>
    <row r="8" spans="1:7" ht="27">
      <c r="A8" s="96" t="s">
        <v>107</v>
      </c>
      <c r="B8" s="96"/>
      <c r="C8" s="96"/>
      <c r="D8" s="68"/>
    </row>
    <row r="9" spans="1:7" ht="27">
      <c r="A9" s="69"/>
      <c r="B9" s="69"/>
      <c r="C9" s="69"/>
      <c r="D9" s="68"/>
    </row>
    <row r="10" spans="1:7" ht="27" customHeight="1">
      <c r="A10" s="97" t="s">
        <v>106</v>
      </c>
      <c r="B10" s="97"/>
      <c r="C10" s="97"/>
      <c r="D10" s="67"/>
    </row>
    <row r="12" spans="1:7" ht="24.75">
      <c r="A12" s="66"/>
      <c r="B12" s="65"/>
      <c r="C12" s="64"/>
      <c r="D12" s="63"/>
      <c r="E12" s="63"/>
      <c r="F12" s="63"/>
      <c r="G12" s="63"/>
    </row>
    <row r="13" spans="1:7" s="46" customFormat="1" ht="24.75">
      <c r="A13" s="51" t="s">
        <v>105</v>
      </c>
      <c r="B13" s="94" t="str">
        <f>VLOOKUP($A$7,'Individual Results'!$A$1:$I$108,3,FALSE)</f>
        <v>Phil Healy</v>
      </c>
      <c r="C13" s="95"/>
      <c r="D13" s="47"/>
      <c r="E13" s="47"/>
      <c r="F13" s="47"/>
    </row>
    <row r="14" spans="1:7">
      <c r="A14" s="58"/>
      <c r="B14" s="62"/>
      <c r="C14" s="61"/>
      <c r="G14" s="41"/>
    </row>
    <row r="15" spans="1:7" ht="24.75">
      <c r="A15" s="51" t="s">
        <v>104</v>
      </c>
      <c r="B15" s="94" t="str">
        <f>VLOOKUP($A$7,'Individual Results'!$A$1:$I$108,4,FALSE)</f>
        <v>Bandon</v>
      </c>
      <c r="C15" s="95"/>
      <c r="G15" s="41"/>
    </row>
    <row r="16" spans="1:7">
      <c r="A16" s="59"/>
      <c r="B16" s="57"/>
      <c r="C16" s="56"/>
      <c r="G16" s="41"/>
    </row>
    <row r="17" spans="1:7" ht="24.75">
      <c r="A17" s="51" t="s">
        <v>103</v>
      </c>
      <c r="B17" s="94" t="str">
        <f>VLOOKUP($A$7,'Individual Results'!$A$1:$I$108,6,FALSE)</f>
        <v>200m</v>
      </c>
      <c r="C17" s="95"/>
      <c r="G17" s="41"/>
    </row>
    <row r="18" spans="1:7">
      <c r="A18" s="60"/>
      <c r="B18" s="57"/>
      <c r="C18" s="56"/>
      <c r="G18" s="41"/>
    </row>
    <row r="19" spans="1:7" ht="24.75">
      <c r="A19" s="51" t="s">
        <v>102</v>
      </c>
      <c r="B19" s="98">
        <f>VLOOKUP($A$7,'Individual Results'!$A$1:$I$108,7,FALSE)</f>
        <v>24.65</v>
      </c>
      <c r="C19" s="99"/>
      <c r="G19" s="41"/>
    </row>
    <row r="20" spans="1:7">
      <c r="A20" s="59"/>
      <c r="B20" s="57"/>
      <c r="C20" s="56"/>
      <c r="G20" s="41"/>
    </row>
    <row r="21" spans="1:7" ht="24.75">
      <c r="A21" s="51" t="s">
        <v>101</v>
      </c>
      <c r="B21" s="94">
        <f>VLOOKUP($A$7,'Individual Results'!$A$1:$I$108,8,FALSE)</f>
        <v>10.294303072500002</v>
      </c>
      <c r="C21" s="95"/>
      <c r="G21" s="41"/>
    </row>
    <row r="22" spans="1:7" s="46" customFormat="1">
      <c r="A22" s="55"/>
      <c r="B22" s="53"/>
      <c r="C22" s="52"/>
      <c r="D22" s="47"/>
      <c r="E22" s="47"/>
      <c r="F22" s="47"/>
    </row>
    <row r="23" spans="1:7" ht="24.75">
      <c r="A23" s="51" t="s">
        <v>100</v>
      </c>
      <c r="B23" s="94" t="str">
        <f>VLOOKUP($A$7,'Individual Results'!$A$1:$I$108,9,FALSE)</f>
        <v>Diamond</v>
      </c>
      <c r="C23" s="95"/>
      <c r="G23" s="41"/>
    </row>
    <row r="24" spans="1:7">
      <c r="A24" s="58"/>
      <c r="B24" s="57"/>
      <c r="C24" s="56"/>
    </row>
    <row r="25" spans="1:7" ht="24.75">
      <c r="A25" s="51" t="s">
        <v>99</v>
      </c>
      <c r="B25" s="94"/>
      <c r="C25" s="95"/>
    </row>
    <row r="26" spans="1:7" s="46" customFormat="1">
      <c r="A26" s="55"/>
      <c r="B26" s="53"/>
      <c r="C26" s="52"/>
      <c r="D26" s="47"/>
      <c r="E26" s="47"/>
      <c r="F26" s="47"/>
      <c r="G26" s="47"/>
    </row>
    <row r="27" spans="1:7" s="46" customFormat="1" ht="24.75">
      <c r="A27" s="51" t="s">
        <v>98</v>
      </c>
      <c r="B27" s="94" t="s">
        <v>5</v>
      </c>
      <c r="C27" s="95"/>
      <c r="D27" s="47"/>
      <c r="E27" s="47"/>
      <c r="F27" s="47"/>
      <c r="G27" s="47"/>
    </row>
    <row r="28" spans="1:7" s="46" customFormat="1" ht="12.75" customHeight="1">
      <c r="A28" s="54"/>
      <c r="B28" s="53"/>
      <c r="C28" s="52"/>
      <c r="D28" s="47"/>
      <c r="E28" s="47"/>
      <c r="F28" s="47"/>
      <c r="G28" s="47"/>
    </row>
    <row r="29" spans="1:7" s="46" customFormat="1" ht="24.75">
      <c r="A29" s="51" t="s">
        <v>97</v>
      </c>
      <c r="B29" s="94" t="s">
        <v>110</v>
      </c>
      <c r="C29" s="95"/>
      <c r="D29" s="47"/>
      <c r="E29" s="47"/>
      <c r="F29" s="47"/>
      <c r="G29" s="47"/>
    </row>
    <row r="30" spans="1:7" s="46" customFormat="1">
      <c r="A30" s="50"/>
      <c r="B30" s="49"/>
      <c r="C30" s="48"/>
      <c r="D30" s="47"/>
      <c r="E30" s="47"/>
      <c r="F30" s="47"/>
      <c r="G30" s="47"/>
    </row>
    <row r="31" spans="1:7" s="46" customFormat="1">
      <c r="D31" s="47"/>
      <c r="E31" s="47"/>
      <c r="F31" s="47"/>
      <c r="G31" s="47"/>
    </row>
    <row r="36" spans="1:3" ht="19.5">
      <c r="A36" s="45" t="s">
        <v>96</v>
      </c>
      <c r="B36" s="45"/>
      <c r="C36" s="44" t="s">
        <v>95</v>
      </c>
    </row>
    <row r="39" spans="1:3" ht="24.75">
      <c r="C39" s="43"/>
    </row>
  </sheetData>
  <mergeCells count="11">
    <mergeCell ref="B29:C29"/>
    <mergeCell ref="A8:C8"/>
    <mergeCell ref="A10:C10"/>
    <mergeCell ref="B13:C13"/>
    <mergeCell ref="B15:C15"/>
    <mergeCell ref="B17:C17"/>
    <mergeCell ref="B19:C19"/>
    <mergeCell ref="B21:C21"/>
    <mergeCell ref="B23:C23"/>
    <mergeCell ref="B25:C25"/>
    <mergeCell ref="B27:C27"/>
  </mergeCells>
  <pageMargins left="0.75" right="0.75" top="1" bottom="1" header="0.5" footer="0.5"/>
  <pageSetup paperSize="9" scale="9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7:G39"/>
  <sheetViews>
    <sheetView topLeftCell="A16" zoomScaleNormal="100" workbookViewId="0">
      <selection activeCell="B26" sqref="B25:C29"/>
    </sheetView>
  </sheetViews>
  <sheetFormatPr defaultRowHeight="12.75"/>
  <cols>
    <col min="1" max="1" width="32" style="41" bestFit="1" customWidth="1"/>
    <col min="2" max="4" width="25.7109375" style="42" customWidth="1"/>
    <col min="5" max="5" width="15" style="42" bestFit="1" customWidth="1"/>
    <col min="6" max="6" width="13.7109375" style="42" bestFit="1" customWidth="1"/>
    <col min="7" max="7" width="18.7109375" style="42" bestFit="1" customWidth="1"/>
    <col min="8" max="16384" width="9.140625" style="41"/>
  </cols>
  <sheetData>
    <row r="7" spans="1:7">
      <c r="A7" s="71">
        <v>1</v>
      </c>
    </row>
    <row r="8" spans="1:7" ht="27">
      <c r="A8" s="96" t="s">
        <v>107</v>
      </c>
      <c r="B8" s="96"/>
      <c r="C8" s="96"/>
      <c r="D8" s="68"/>
    </row>
    <row r="9" spans="1:7" ht="27">
      <c r="A9" s="69"/>
      <c r="B9" s="69"/>
      <c r="C9" s="69"/>
      <c r="D9" s="68"/>
    </row>
    <row r="10" spans="1:7" ht="27" customHeight="1">
      <c r="A10" s="97" t="s">
        <v>106</v>
      </c>
      <c r="B10" s="97"/>
      <c r="C10" s="97"/>
      <c r="D10" s="67"/>
    </row>
    <row r="12" spans="1:7" ht="24.75">
      <c r="A12" s="66"/>
      <c r="B12" s="65"/>
      <c r="C12" s="64"/>
      <c r="D12" s="63"/>
      <c r="E12" s="63"/>
      <c r="F12" s="63"/>
      <c r="G12" s="63"/>
    </row>
    <row r="13" spans="1:7" s="46" customFormat="1" ht="24.75">
      <c r="A13" s="51" t="s">
        <v>105</v>
      </c>
      <c r="B13" s="94" t="str">
        <f>VLOOKUP($A$7,'Individual Results'!$A$1:$I$108,3,FALSE)</f>
        <v>Phil Healy</v>
      </c>
      <c r="C13" s="95"/>
      <c r="D13" s="47"/>
      <c r="E13" s="47"/>
      <c r="F13" s="47"/>
    </row>
    <row r="14" spans="1:7">
      <c r="A14" s="58"/>
      <c r="B14" s="62"/>
      <c r="C14" s="61"/>
      <c r="G14" s="41"/>
    </row>
    <row r="15" spans="1:7" ht="24.75">
      <c r="A15" s="51" t="s">
        <v>104</v>
      </c>
      <c r="B15" s="94" t="str">
        <f>VLOOKUP($A$7,'Individual Results'!$A$1:$I$108,4,FALSE)</f>
        <v>Bandon</v>
      </c>
      <c r="C15" s="95"/>
      <c r="G15" s="41"/>
    </row>
    <row r="16" spans="1:7">
      <c r="A16" s="59"/>
      <c r="B16" s="57"/>
      <c r="C16" s="56"/>
      <c r="G16" s="41"/>
    </row>
    <row r="17" spans="1:7" ht="24.75">
      <c r="A17" s="51" t="s">
        <v>103</v>
      </c>
      <c r="B17" s="94" t="str">
        <f>VLOOKUP($A$7,'Individual Results'!$A$1:$I$108,6,FALSE)</f>
        <v>100m</v>
      </c>
      <c r="C17" s="95"/>
      <c r="G17" s="41"/>
    </row>
    <row r="18" spans="1:7">
      <c r="A18" s="60"/>
      <c r="B18" s="57"/>
      <c r="C18" s="56"/>
      <c r="G18" s="41"/>
    </row>
    <row r="19" spans="1:7" ht="24.75">
      <c r="A19" s="51" t="s">
        <v>102</v>
      </c>
      <c r="B19" s="100">
        <f>VLOOKUP($A$7,'Individual Results'!$A$1:$I$108,7,FALSE)</f>
        <v>11.82</v>
      </c>
      <c r="C19" s="101"/>
      <c r="G19" s="41"/>
    </row>
    <row r="20" spans="1:7">
      <c r="A20" s="59"/>
      <c r="B20" s="57"/>
      <c r="C20" s="56"/>
      <c r="G20" s="41"/>
    </row>
    <row r="21" spans="1:7" ht="24.75">
      <c r="A21" s="51" t="s">
        <v>101</v>
      </c>
      <c r="B21" s="94">
        <f>VLOOKUP($A$7,'Individual Results'!$A$1:$I$108,8,FALSE)</f>
        <v>10.573996151999999</v>
      </c>
      <c r="C21" s="95"/>
      <c r="G21" s="41"/>
    </row>
    <row r="22" spans="1:7" s="46" customFormat="1">
      <c r="A22" s="55"/>
      <c r="B22" s="53"/>
      <c r="C22" s="52"/>
      <c r="D22" s="47"/>
      <c r="E22" s="47"/>
      <c r="F22" s="47"/>
    </row>
    <row r="23" spans="1:7" ht="24.75">
      <c r="A23" s="51" t="s">
        <v>100</v>
      </c>
      <c r="B23" s="94" t="str">
        <f>VLOOKUP($A$7,'Individual Results'!$A$1:$I$108,9,FALSE)</f>
        <v>Diamond</v>
      </c>
      <c r="C23" s="95"/>
      <c r="G23" s="41"/>
    </row>
    <row r="24" spans="1:7">
      <c r="A24" s="58"/>
      <c r="B24" s="57"/>
      <c r="C24" s="56"/>
    </row>
    <row r="25" spans="1:7" ht="24.75">
      <c r="A25" s="51" t="s">
        <v>99</v>
      </c>
      <c r="B25" s="94"/>
      <c r="C25" s="95"/>
    </row>
    <row r="26" spans="1:7" s="46" customFormat="1">
      <c r="A26" s="55"/>
      <c r="B26" s="53"/>
      <c r="C26" s="52"/>
      <c r="D26" s="47"/>
      <c r="E26" s="47"/>
      <c r="F26" s="47"/>
      <c r="G26" s="47"/>
    </row>
    <row r="27" spans="1:7" s="46" customFormat="1" ht="24.75">
      <c r="A27" s="51" t="s">
        <v>98</v>
      </c>
      <c r="B27" s="94" t="s">
        <v>5</v>
      </c>
      <c r="C27" s="95"/>
      <c r="D27" s="47"/>
      <c r="E27" s="47"/>
      <c r="F27" s="47"/>
      <c r="G27" s="47"/>
    </row>
    <row r="28" spans="1:7" s="46" customFormat="1" ht="12.75" customHeight="1">
      <c r="A28" s="54"/>
      <c r="B28" s="53"/>
      <c r="C28" s="52"/>
      <c r="D28" s="47"/>
      <c r="E28" s="47"/>
      <c r="F28" s="47"/>
      <c r="G28" s="47"/>
    </row>
    <row r="29" spans="1:7" s="46" customFormat="1" ht="24.75">
      <c r="A29" s="51" t="s">
        <v>97</v>
      </c>
      <c r="B29" s="94" t="s">
        <v>110</v>
      </c>
      <c r="C29" s="95"/>
      <c r="D29" s="47"/>
      <c r="E29" s="47"/>
      <c r="F29" s="47"/>
      <c r="G29" s="47"/>
    </row>
    <row r="30" spans="1:7" s="46" customFormat="1">
      <c r="A30" s="50"/>
      <c r="B30" s="49"/>
      <c r="C30" s="48"/>
      <c r="D30" s="47"/>
      <c r="E30" s="47"/>
      <c r="F30" s="47"/>
      <c r="G30" s="47"/>
    </row>
    <row r="31" spans="1:7" s="46" customFormat="1">
      <c r="D31" s="47"/>
      <c r="E31" s="47"/>
      <c r="F31" s="47"/>
      <c r="G31" s="47"/>
    </row>
    <row r="36" spans="1:3" ht="19.5">
      <c r="A36" s="45" t="s">
        <v>96</v>
      </c>
      <c r="B36" s="45"/>
      <c r="C36" s="44" t="s">
        <v>95</v>
      </c>
    </row>
    <row r="39" spans="1:3" ht="24.75">
      <c r="C39" s="43"/>
    </row>
  </sheetData>
  <mergeCells count="11">
    <mergeCell ref="B29:C29"/>
    <mergeCell ref="A8:C8"/>
    <mergeCell ref="A10:C10"/>
    <mergeCell ref="B13:C13"/>
    <mergeCell ref="B15:C15"/>
    <mergeCell ref="B17:C17"/>
    <mergeCell ref="B19:C19"/>
    <mergeCell ref="B21:C21"/>
    <mergeCell ref="B23:C23"/>
    <mergeCell ref="B25:C25"/>
    <mergeCell ref="B27:C27"/>
  </mergeCells>
  <pageMargins left="0.75" right="0.75" top="1" bottom="1" header="0.5" footer="0.5"/>
  <pageSetup paperSize="9" scale="99" orientation="portrait" horizont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7:G39"/>
  <sheetViews>
    <sheetView tabSelected="1" topLeftCell="A7" zoomScaleNormal="100" workbookViewId="0">
      <selection activeCell="D28" sqref="D28"/>
    </sheetView>
  </sheetViews>
  <sheetFormatPr defaultRowHeight="12.75"/>
  <cols>
    <col min="1" max="1" width="32" style="41" bestFit="1" customWidth="1"/>
    <col min="2" max="4" width="25.7109375" style="42" customWidth="1"/>
    <col min="5" max="5" width="15" style="42" bestFit="1" customWidth="1"/>
    <col min="6" max="6" width="13.7109375" style="42" bestFit="1" customWidth="1"/>
    <col min="7" max="7" width="18.7109375" style="42" bestFit="1" customWidth="1"/>
    <col min="8" max="16384" width="9.140625" style="41"/>
  </cols>
  <sheetData>
    <row r="7" spans="1:7">
      <c r="A7" s="71">
        <v>4</v>
      </c>
    </row>
    <row r="8" spans="1:7" ht="27">
      <c r="A8" s="96" t="s">
        <v>107</v>
      </c>
      <c r="B8" s="96"/>
      <c r="C8" s="96"/>
      <c r="D8" s="68"/>
    </row>
    <row r="9" spans="1:7" ht="27">
      <c r="A9" s="70"/>
      <c r="B9" s="70"/>
      <c r="C9" s="70"/>
      <c r="D9" s="68"/>
    </row>
    <row r="10" spans="1:7" ht="27" customHeight="1">
      <c r="A10" s="97" t="s">
        <v>106</v>
      </c>
      <c r="B10" s="97"/>
      <c r="C10" s="97"/>
      <c r="D10" s="67"/>
    </row>
    <row r="12" spans="1:7" ht="24.75">
      <c r="A12" s="66"/>
      <c r="B12" s="65"/>
      <c r="C12" s="64"/>
      <c r="D12" s="63"/>
      <c r="E12" s="63"/>
      <c r="F12" s="63"/>
      <c r="G12" s="63"/>
    </row>
    <row r="13" spans="1:7" s="46" customFormat="1" ht="24.75">
      <c r="A13" s="51" t="s">
        <v>105</v>
      </c>
      <c r="B13" s="94" t="str">
        <f>VLOOKUP($A$7,'Individual Results'!$A$1:$I$108,3,FALSE)</f>
        <v>Jessica Neville</v>
      </c>
      <c r="C13" s="95"/>
      <c r="D13" s="47"/>
      <c r="E13" s="47"/>
      <c r="F13" s="47"/>
    </row>
    <row r="14" spans="1:7">
      <c r="A14" s="58"/>
      <c r="B14" s="62"/>
      <c r="C14" s="61"/>
      <c r="G14" s="41"/>
    </row>
    <row r="15" spans="1:7" ht="24.75">
      <c r="A15" s="51" t="s">
        <v>104</v>
      </c>
      <c r="B15" s="94" t="str">
        <f>VLOOKUP($A$7,'Individual Results'!$A$1:$I$108,4,FALSE)</f>
        <v>Leevale</v>
      </c>
      <c r="C15" s="95"/>
      <c r="G15" s="41"/>
    </row>
    <row r="16" spans="1:7">
      <c r="A16" s="59"/>
      <c r="B16" s="57"/>
      <c r="C16" s="56"/>
      <c r="G16" s="41"/>
    </row>
    <row r="17" spans="1:7" ht="24.75">
      <c r="A17" s="51" t="s">
        <v>103</v>
      </c>
      <c r="B17" s="94" t="str">
        <f>VLOOKUP($A$7,'Individual Results'!$A$1:$I$108,6,FALSE)</f>
        <v>200m</v>
      </c>
      <c r="C17" s="95"/>
      <c r="G17" s="41"/>
    </row>
    <row r="18" spans="1:7">
      <c r="A18" s="60"/>
      <c r="B18" s="57"/>
      <c r="C18" s="56"/>
      <c r="G18" s="41"/>
    </row>
    <row r="19" spans="1:7" ht="24.75">
      <c r="A19" s="51" t="s">
        <v>109</v>
      </c>
      <c r="B19" s="98">
        <f>VLOOKUP($A$7,'Individual Results'!$A$1:$I$108,7,FALSE)</f>
        <v>26.18</v>
      </c>
      <c r="C19" s="99"/>
      <c r="G19" s="41"/>
    </row>
    <row r="20" spans="1:7">
      <c r="A20" s="59"/>
      <c r="B20" s="57"/>
      <c r="C20" s="56"/>
      <c r="G20" s="41"/>
    </row>
    <row r="21" spans="1:7" ht="24.75">
      <c r="A21" s="51" t="s">
        <v>101</v>
      </c>
      <c r="B21" s="94">
        <f>VLOOKUP($A$7,'Individual Results'!$A$1:$I$108,8,FALSE)</f>
        <v>9.2128859603999995</v>
      </c>
      <c r="C21" s="95"/>
      <c r="G21" s="41"/>
    </row>
    <row r="22" spans="1:7" s="46" customFormat="1">
      <c r="A22" s="55"/>
      <c r="B22" s="53"/>
      <c r="C22" s="52"/>
      <c r="D22" s="47"/>
      <c r="E22" s="47"/>
      <c r="F22" s="47"/>
    </row>
    <row r="23" spans="1:7" ht="24.75">
      <c r="A23" s="51" t="s">
        <v>100</v>
      </c>
      <c r="B23" s="94" t="str">
        <f>VLOOKUP($A$7,'Individual Results'!$A$1:$I$108,9,FALSE)</f>
        <v>Diamond</v>
      </c>
      <c r="C23" s="95"/>
      <c r="G23" s="41"/>
    </row>
    <row r="24" spans="1:7">
      <c r="A24" s="58"/>
      <c r="B24" s="57"/>
      <c r="C24" s="56"/>
    </row>
    <row r="25" spans="1:7" ht="24.75">
      <c r="A25" s="51" t="s">
        <v>99</v>
      </c>
      <c r="B25" s="94"/>
      <c r="C25" s="95"/>
    </row>
    <row r="26" spans="1:7" s="46" customFormat="1">
      <c r="A26" s="55"/>
      <c r="B26" s="53"/>
      <c r="C26" s="52"/>
      <c r="D26" s="47"/>
      <c r="E26" s="47"/>
      <c r="F26" s="47"/>
      <c r="G26" s="47"/>
    </row>
    <row r="27" spans="1:7" s="46" customFormat="1" ht="24.75">
      <c r="A27" s="51" t="s">
        <v>98</v>
      </c>
      <c r="B27" s="94" t="s">
        <v>5</v>
      </c>
      <c r="C27" s="95"/>
      <c r="D27" s="47"/>
      <c r="E27" s="47"/>
      <c r="F27" s="47"/>
      <c r="G27" s="47"/>
    </row>
    <row r="28" spans="1:7" s="46" customFormat="1" ht="12.75" customHeight="1">
      <c r="A28" s="54"/>
      <c r="B28" s="53"/>
      <c r="C28" s="52"/>
      <c r="D28" s="47"/>
      <c r="E28" s="47"/>
      <c r="F28" s="47"/>
      <c r="G28" s="47"/>
    </row>
    <row r="29" spans="1:7" s="46" customFormat="1" ht="24.75">
      <c r="A29" s="51" t="s">
        <v>97</v>
      </c>
      <c r="B29" s="94" t="s">
        <v>110</v>
      </c>
      <c r="C29" s="95"/>
      <c r="D29" s="47"/>
      <c r="E29" s="47"/>
      <c r="F29" s="47"/>
      <c r="G29" s="47"/>
    </row>
    <row r="30" spans="1:7" s="46" customFormat="1">
      <c r="A30" s="50"/>
      <c r="B30" s="49"/>
      <c r="C30" s="48"/>
      <c r="D30" s="47"/>
      <c r="E30" s="47"/>
      <c r="F30" s="47"/>
      <c r="G30" s="47"/>
    </row>
    <row r="31" spans="1:7" s="46" customFormat="1">
      <c r="D31" s="47"/>
      <c r="E31" s="47"/>
      <c r="F31" s="47"/>
      <c r="G31" s="47"/>
    </row>
    <row r="36" spans="1:3" ht="19.5">
      <c r="A36" s="45" t="s">
        <v>96</v>
      </c>
      <c r="B36" s="45"/>
      <c r="C36" s="44" t="s">
        <v>95</v>
      </c>
    </row>
    <row r="39" spans="1:3" ht="24.75">
      <c r="C39" s="43"/>
    </row>
  </sheetData>
  <mergeCells count="11">
    <mergeCell ref="B21:C21"/>
    <mergeCell ref="B23:C23"/>
    <mergeCell ref="B25:C25"/>
    <mergeCell ref="B27:C27"/>
    <mergeCell ref="B29:C29"/>
    <mergeCell ref="B19:C19"/>
    <mergeCell ref="A8:C8"/>
    <mergeCell ref="A10:C10"/>
    <mergeCell ref="B13:C13"/>
    <mergeCell ref="B15:C15"/>
    <mergeCell ref="B17:C17"/>
  </mergeCells>
  <pageMargins left="0.75" right="0.75" top="1" bottom="1" header="0.5" footer="0.5"/>
  <pageSetup paperSize="9" scale="9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Entries</vt:lpstr>
      <vt:lpstr>Results</vt:lpstr>
      <vt:lpstr>Field Expanded (HJ &amp;TJ)</vt:lpstr>
      <vt:lpstr>Field Expanded (HJ &amp; PV)</vt:lpstr>
      <vt:lpstr>Field Expanded (Throws)</vt:lpstr>
      <vt:lpstr>Individual Results</vt:lpstr>
      <vt:lpstr>Cert Track &lt; 400m</vt:lpstr>
      <vt:lpstr>Cert Track &gt; 400m</vt:lpstr>
      <vt:lpstr>Cert Field Distance</vt:lpstr>
    </vt:vector>
  </TitlesOfParts>
  <Company>CIT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O' Sullivan</dc:creator>
  <cp:lastModifiedBy>John Quigley</cp:lastModifiedBy>
  <cp:lastPrinted>2015-05-30T06:54:33Z</cp:lastPrinted>
  <dcterms:created xsi:type="dcterms:W3CDTF">2010-06-13T13:58:07Z</dcterms:created>
  <dcterms:modified xsi:type="dcterms:W3CDTF">2015-05-30T06:57:20Z</dcterms:modified>
</cp:coreProperties>
</file>